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<sst xmlns="http://schemas.openxmlformats.org/spreadsheetml/2006/main" count="1345" uniqueCount="889">
  <si>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3:47:38 PM</t>
  </si>
  <si>
    <t>NO NEW REVENUE TAX RATE TOTALS</t>
  </si>
  <si>
    <t>APR Year</t>
  </si>
  <si>
    <t>Tax Year</t>
  </si>
  <si>
    <t xml:space="preserve">Entity: </t>
  </si>
  <si>
    <t>HHI</t>
  </si>
  <si>
    <t>HHI-HIGGINS LIPSCOMB HOSPITAL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</si>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</sst>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9"/>
      <color indexed="9"/>
      <name val="Arial"/>
      <family val="2"/>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304370889</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304370889</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0.0001936</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0.0001936</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4530</v>
      </c>
      <c r="L20" s="37" t="s">
        <v>37</v>
      </c>
      <c r="M20" s="25" t="s">
        <v>38</v>
      </c>
      <c r="N20" s="19" t="s">
        <v>37</v>
      </c>
      <c r="O20" s="16"/>
    </row>
    <row r="21" spans="2:15" ht="18.75">
      <c r="B21" s="17"/>
      <c r="C21" s="479" t="s">
        <v>39</v>
      </c>
      <c r="D21" s="479"/>
      <c r="E21" s="479"/>
      <c r="F21" s="479"/>
      <c r="G21" s="479"/>
      <c r="H21" s="479"/>
      <c r="I21" s="479"/>
      <c r="J21" s="480"/>
      <c r="K21" s="41">
        <v>72048</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0</v>
      </c>
      <c r="L23" s="39" t="s">
        <v>44</v>
      </c>
      <c r="M23" s="37" t="s">
        <v>45</v>
      </c>
      <c r="N23" s="29" t="s">
        <v>44</v>
      </c>
    </row>
    <row r="24" spans="2:14" ht="18.75">
      <c r="B24" s="17"/>
      <c r="C24" s="493" t="s">
        <v>46</v>
      </c>
      <c r="D24" s="479"/>
      <c r="E24" s="479"/>
      <c r="F24" s="479"/>
      <c r="G24" s="479"/>
      <c r="H24" s="479"/>
      <c r="I24" s="479"/>
      <c r="J24" s="480"/>
      <c r="K24" s="41">
        <v>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203990471</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302600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0"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HHI-HIGGINS LIPSCOMB HOSPITAL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HHI-HIGGINS LIPSCOMB HOSPITAL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HHI-HIGGINS LIPSCOMB HOSPITAL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HHI-HIGGINS LIPSCOMB HOSPITAL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HHI-HIGGINS LIPSCOMB HOSPITAL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HHI-HIGGINS LIPSCOMB HOSPITAL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HHI-HIGGINS LIPSCOMB HOSPITAL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304370889</v>
      </c>
    </row>
    <row r="12" spans="1:4" ht="34.5" customHeight="1">
      <c r="A12" s="61">
        <v>2</v>
      </c>
      <c r="B12" s="628" t="s">
        <v>108</v>
      </c>
      <c r="C12" s="629"/>
      <c r="D12" s="64">
        <f>SUM(eff_histtaxceiling)</f>
        <v>0</v>
      </c>
    </row>
    <row r="13" spans="1:4" ht="23.25" customHeight="1">
      <c r="A13" s="59">
        <v>3</v>
      </c>
      <c r="B13" s="65" t="s">
        <v>109</v>
      </c>
      <c r="C13" s="66"/>
      <c r="D13" s="60">
        <f>SUM(D11-D12)</f>
        <v>304370889</v>
      </c>
    </row>
    <row r="14" spans="1:4" ht="21" customHeight="1">
      <c r="A14" s="59">
        <v>4</v>
      </c>
      <c r="B14" s="634" t="s">
        <v>110</v>
      </c>
      <c r="C14" s="594"/>
      <c r="D14" s="67">
        <f>SUM(eff_histtaxrate)*100</f>
        <v>0.01936</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304370889</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4530</v>
      </c>
      <c r="D29" s="599"/>
    </row>
    <row r="30" spans="1:4" ht="33" customHeight="1">
      <c r="A30" s="601"/>
      <c r="B30" s="68" t="s">
        <v>125</v>
      </c>
      <c r="C30" s="86">
        <f>SUM(eff_partialexempt)</f>
        <v>72048</v>
      </c>
      <c r="D30" s="599"/>
    </row>
    <row r="31" spans="1:4" ht="23.25" customHeight="1">
      <c r="A31" s="61"/>
      <c r="B31" s="62" t="s">
        <v>126</v>
      </c>
      <c r="C31" s="63"/>
      <c r="D31" s="87">
        <f>SUM(C29,C30)</f>
        <v>76578</v>
      </c>
    </row>
    <row r="32" spans="1:4" ht="66.75" customHeight="1">
      <c r="A32" s="600">
        <v>11</v>
      </c>
      <c r="B32" s="610" t="s">
        <v>127</v>
      </c>
      <c r="C32" s="611"/>
      <c r="D32" s="580"/>
    </row>
    <row r="33" spans="1:4" ht="22.5" customHeight="1">
      <c r="A33" s="601"/>
      <c r="B33" s="68" t="s">
        <v>128</v>
      </c>
      <c r="C33" s="88">
        <f>SUM(eff_histprdmkt)</f>
        <v>0</v>
      </c>
      <c r="D33" s="605"/>
    </row>
    <row r="34" spans="1:4" ht="19.5" customHeight="1">
      <c r="A34" s="601"/>
      <c r="B34" s="68" t="s">
        <v>129</v>
      </c>
      <c r="C34" s="89">
        <f>SUM(eff_prd)</f>
        <v>0</v>
      </c>
      <c r="D34" s="605"/>
    </row>
    <row r="35" spans="1:4" ht="19.5" customHeight="1">
      <c r="A35" s="61"/>
      <c r="B35" s="62" t="s">
        <v>130</v>
      </c>
      <c r="C35" s="63"/>
      <c r="D35" s="64">
        <f>SUM(C33-C34)</f>
        <v>0</v>
      </c>
    </row>
    <row r="36" spans="1:4" ht="18.75" customHeight="1">
      <c r="A36" s="59">
        <v>12</v>
      </c>
      <c r="B36" s="606" t="s">
        <v>131</v>
      </c>
      <c r="C36" s="604"/>
      <c r="D36" s="60">
        <f>SUM(D25,D31,D35)</f>
        <v>76578</v>
      </c>
    </row>
    <row r="37" spans="1:4" ht="16.5" customHeight="1">
      <c r="A37" s="59">
        <v>13</v>
      </c>
      <c r="B37" s="593" t="s">
        <v>132</v>
      </c>
      <c r="C37" s="604"/>
      <c r="D37" s="60">
        <f>SUM(D24-D36)</f>
        <v>304294311</v>
      </c>
    </row>
    <row r="38" spans="1:4" ht="18.75" customHeight="1">
      <c r="A38" s="59">
        <v>14</v>
      </c>
      <c r="B38" s="593" t="s">
        <v>133</v>
      </c>
      <c r="C38" s="604"/>
      <c r="D38" s="90">
        <f>SUM(D14)*D37/100</f>
        <v>58911.37860959999</v>
      </c>
    </row>
    <row r="39" spans="1:4" ht="81" customHeight="1">
      <c r="A39" s="59">
        <v>15</v>
      </c>
      <c r="B39" s="593" t="s">
        <v>134</v>
      </c>
      <c r="C39" s="594"/>
      <c r="D39" s="91"/>
    </row>
    <row r="40" spans="1:4" ht="57" customHeight="1">
      <c r="A40" s="59">
        <v>16</v>
      </c>
      <c r="B40" s="593" t="s">
        <v>135</v>
      </c>
      <c r="C40" s="604"/>
      <c r="D40" s="90">
        <f>SUM(D38:D39)</f>
        <v>58911.37860959999</v>
      </c>
    </row>
    <row r="41" spans="1:4" ht="69" customHeight="1">
      <c r="A41" s="600">
        <v>17</v>
      </c>
      <c r="B41" s="610" t="s">
        <v>136</v>
      </c>
      <c r="C41" s="639"/>
      <c r="D41" s="602"/>
    </row>
    <row r="42" spans="1:4" ht="20.25" customHeight="1">
      <c r="A42" s="601"/>
      <c r="B42" s="68" t="s">
        <v>137</v>
      </c>
      <c r="C42" s="85">
        <f>SUM(eff_txbl)</f>
        <v>203990471</v>
      </c>
      <c r="D42" s="601"/>
    </row>
    <row r="43" spans="1:4" ht="52.5" customHeight="1">
      <c r="A43" s="601"/>
      <c r="B43" s="92" t="s">
        <v>138</v>
      </c>
      <c r="C43" s="86">
        <f>SUM(eff_pollution)</f>
        <v>0</v>
      </c>
      <c r="D43" s="603"/>
    </row>
    <row r="44" spans="1:4" ht="19.5" customHeight="1">
      <c r="A44" s="61"/>
      <c r="B44" s="62" t="s">
        <v>139</v>
      </c>
      <c r="C44" s="63"/>
      <c r="D44" s="64">
        <f>SUM(C42-C43)</f>
        <v>203990471</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203990471</v>
      </c>
    </row>
    <row r="53" spans="1:4" ht="49.5" customHeight="1">
      <c r="A53" s="59">
        <v>21</v>
      </c>
      <c r="B53" s="593" t="s">
        <v>147</v>
      </c>
      <c r="C53" s="594"/>
      <c r="D53" s="102">
        <v>0</v>
      </c>
    </row>
    <row r="54" spans="1:4" ht="92.25" customHeight="1">
      <c r="A54" s="59">
        <v>22</v>
      </c>
      <c r="B54" s="593" t="s">
        <v>148</v>
      </c>
      <c r="C54" s="594"/>
      <c r="D54" s="60">
        <f>SUM(eff_newtxbl)</f>
        <v>302600</v>
      </c>
    </row>
    <row r="55" spans="1:4" ht="22.5" customHeight="1">
      <c r="A55" s="59">
        <v>23</v>
      </c>
      <c r="B55" s="593" t="s">
        <v>149</v>
      </c>
      <c r="C55" s="594"/>
      <c r="D55" s="60">
        <f>SUM(D53:D54)</f>
        <v>302600</v>
      </c>
    </row>
    <row r="56" spans="1:4" ht="22.5" customHeight="1">
      <c r="A56" s="59">
        <v>24</v>
      </c>
      <c r="B56" s="593" t="s">
        <v>150</v>
      </c>
      <c r="C56" s="594"/>
      <c r="D56" s="60">
        <f>SUM(D52,-D55)</f>
        <v>203687871</v>
      </c>
    </row>
    <row r="57" spans="1:4" ht="21.75" customHeight="1">
      <c r="A57" s="59">
        <v>25</v>
      </c>
      <c r="B57" s="593" t="s">
        <v>151</v>
      </c>
      <c r="C57" s="594"/>
      <c r="D57" s="103">
        <f>SUM(D40/D56)*100</f>
        <v>0.028922379285706214</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203990471</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203990471</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0.028922379285706214</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HHI-HIGGINS LIPSCOMB HOSPITAL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304370889</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304370889</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304370889</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0.0001936</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4530</v>
      </c>
      <c r="D25" s="184"/>
      <c r="E25" s="2"/>
      <c r="F25" s="2"/>
      <c r="G25" s="2"/>
      <c r="H25" s="2"/>
      <c r="I25" s="2"/>
      <c r="J25" s="2"/>
      <c r="L25" s="2"/>
      <c r="M25" s="2"/>
    </row>
    <row r="26" spans="1:13" ht="20.25" customHeight="1">
      <c r="A26" s="181"/>
      <c r="B26" s="182" t="s">
        <v>221</v>
      </c>
      <c r="C26" s="185">
        <f>SUM(eff_partialexempt)</f>
        <v>72048</v>
      </c>
      <c r="D26" s="184"/>
      <c r="E26" s="2"/>
      <c r="F26" s="2"/>
      <c r="G26" s="2"/>
      <c r="H26" s="2"/>
      <c r="I26" s="2"/>
      <c r="J26" s="2"/>
      <c r="L26" s="2"/>
      <c r="M26" s="2"/>
    </row>
    <row r="27" spans="1:13" ht="20.25" customHeight="1">
      <c r="A27" s="186"/>
      <c r="B27" s="187" t="s">
        <v>222</v>
      </c>
      <c r="C27" s="158"/>
      <c r="D27" s="188">
        <f>SUM(C25-C26)</f>
        <v>-67518</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-67518</v>
      </c>
      <c r="E32" s="2"/>
      <c r="F32" s="2"/>
      <c r="G32" s="2"/>
      <c r="H32" s="2"/>
      <c r="I32" s="2"/>
      <c r="J32" s="2"/>
      <c r="K32" s="2"/>
      <c r="L32" s="2"/>
      <c r="M32" s="2"/>
    </row>
    <row r="33" spans="1:9" ht="46.5" customHeight="1">
      <c r="A33" s="157">
        <v>10</v>
      </c>
      <c r="B33" s="661" t="s">
        <v>227</v>
      </c>
      <c r="C33" s="716"/>
      <c r="D33" s="199">
        <f>SUM(D32,D18)</f>
        <v>304303371</v>
      </c>
      <c r="E33" s="2"/>
      <c r="F33" s="2"/>
      <c r="G33" s="2"/>
      <c r="H33" s="2"/>
      <c r="I33" s="2"/>
    </row>
    <row r="34" spans="1:9" ht="47.25" customHeight="1">
      <c r="A34" s="157">
        <v>11</v>
      </c>
      <c r="B34" s="661" t="s">
        <v>228</v>
      </c>
      <c r="C34" s="662"/>
      <c r="D34" s="199">
        <f>SUM(D32,D13)</f>
        <v>304303371</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4530</v>
      </c>
      <c r="D37" s="203"/>
      <c r="E37" s="2"/>
      <c r="F37" s="2"/>
      <c r="G37" s="2"/>
      <c r="H37" s="2"/>
      <c r="I37" s="2"/>
    </row>
    <row r="38" spans="1:9" ht="32.25" customHeight="1">
      <c r="A38" s="654"/>
      <c r="B38" s="115" t="s">
        <v>232</v>
      </c>
      <c r="C38" s="204">
        <f>SUM(eff_partialexempt)</f>
        <v>72048</v>
      </c>
      <c r="D38" s="203"/>
      <c r="E38" s="2"/>
      <c r="F38" s="2"/>
      <c r="G38" s="2"/>
      <c r="H38" s="2"/>
      <c r="I38" s="2"/>
    </row>
    <row r="39" spans="1:9" ht="25.5" customHeight="1">
      <c r="A39" s="654"/>
      <c r="B39" s="115" t="s">
        <v>233</v>
      </c>
      <c r="C39" s="205"/>
      <c r="D39" s="206">
        <f>SUM(C37-C38)</f>
        <v>-67518</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0</v>
      </c>
      <c r="D41" s="210"/>
      <c r="E41" s="2"/>
      <c r="F41" s="2"/>
      <c r="G41" s="2"/>
      <c r="H41" s="2"/>
      <c r="I41" s="2"/>
    </row>
    <row r="42" spans="1:9" ht="20.25" customHeight="1">
      <c r="A42" s="654"/>
      <c r="B42" s="208" t="s">
        <v>236</v>
      </c>
      <c r="C42" s="211">
        <f>SUM(eff_prd)</f>
        <v>0</v>
      </c>
      <c r="D42" s="210"/>
      <c r="E42" s="2"/>
      <c r="F42" s="2"/>
      <c r="G42" s="2"/>
      <c r="H42" s="2"/>
      <c r="I42" s="2"/>
    </row>
    <row r="43" spans="1:9" ht="20.25" customHeight="1">
      <c r="A43" s="655"/>
      <c r="B43" s="212" t="s">
        <v>237</v>
      </c>
      <c r="C43" s="213"/>
      <c r="D43" s="170">
        <f>SUM(C41-C42)</f>
        <v>0</v>
      </c>
      <c r="E43" s="2"/>
      <c r="F43" s="2"/>
      <c r="G43" s="2"/>
      <c r="H43" s="2"/>
      <c r="I43" s="2"/>
    </row>
    <row r="44" spans="1:9" ht="21" customHeight="1">
      <c r="A44" s="157">
        <v>15</v>
      </c>
      <c r="B44" s="682" t="s">
        <v>238</v>
      </c>
      <c r="C44" s="683"/>
      <c r="D44" s="214">
        <f>SUM(D35,D39,D43)</f>
        <v>-67518</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203990471</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203990471</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203990471</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203990471</v>
      </c>
    </row>
    <row r="76" spans="1:4" ht="47.25" customHeight="1">
      <c r="A76" s="160">
        <v>29</v>
      </c>
      <c r="B76" s="699" t="s">
        <v>267</v>
      </c>
      <c r="C76" s="700"/>
      <c r="D76" s="245">
        <v>0</v>
      </c>
    </row>
    <row r="77" spans="1:4" ht="93.75" customHeight="1">
      <c r="A77" s="215">
        <v>30</v>
      </c>
      <c r="B77" s="661" t="s">
        <v>268</v>
      </c>
      <c r="C77" s="662"/>
      <c r="D77" s="159">
        <f>SUM(eff_newtxbl)</f>
        <v>302600</v>
      </c>
    </row>
    <row r="78" spans="1:4" ht="20.25" customHeight="1">
      <c r="A78" s="215">
        <v>31</v>
      </c>
      <c r="B78" s="675" t="s">
        <v>269</v>
      </c>
      <c r="C78" s="676"/>
      <c r="D78" s="246">
        <f>SUM(D77,D76)</f>
        <v>302600</v>
      </c>
    </row>
    <row r="79" spans="1:4" ht="20.25" customHeight="1">
      <c r="A79" s="215">
        <v>32</v>
      </c>
      <c r="B79" s="661" t="s">
        <v>270</v>
      </c>
      <c r="C79" s="662"/>
      <c r="D79" s="246">
        <f>SUM(D75-D78)</f>
        <v>203687871</v>
      </c>
    </row>
    <row r="80" spans="1:4" ht="20.25" customHeight="1">
      <c r="A80" s="215">
        <v>33</v>
      </c>
      <c r="B80" s="666" t="s">
        <v>271</v>
      </c>
      <c r="C80" s="667"/>
      <c r="D80" s="247">
        <f>SUM(D68-D78)</f>
        <v>203687871</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203990471</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203687871</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56">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HHI-HIGGINS LIPSCOMB HOSPITAL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304370889</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304370889</v>
      </c>
      <c r="E13" s="2"/>
      <c r="F13" s="2"/>
      <c r="G13" s="2"/>
      <c r="H13" s="2"/>
      <c r="I13" s="2"/>
      <c r="J13" s="2"/>
      <c r="L13" s="2"/>
      <c r="M13" s="2"/>
    </row>
    <row r="14" spans="1:13" ht="29.25" customHeight="1">
      <c r="A14" s="160">
        <v>4</v>
      </c>
      <c r="B14" s="286" t="s">
        <v>321</v>
      </c>
      <c r="C14" s="197"/>
      <c r="D14" s="251">
        <f>SUM(eff_histtaxrate)*100</f>
        <v>0.01936</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304370889</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4530</v>
      </c>
      <c r="D29" s="184"/>
      <c r="E29" s="2"/>
      <c r="F29" s="2"/>
      <c r="G29" s="2"/>
      <c r="H29" s="2"/>
      <c r="I29" s="2"/>
      <c r="J29" s="2"/>
      <c r="L29" s="2"/>
      <c r="M29" s="2"/>
    </row>
    <row r="30" spans="1:13" ht="36.75" customHeight="1">
      <c r="A30" s="181"/>
      <c r="B30" s="297" t="s">
        <v>333</v>
      </c>
      <c r="C30" s="229">
        <f>SUM(eff_partialexempt)</f>
        <v>72048</v>
      </c>
      <c r="D30" s="184"/>
      <c r="E30" s="2"/>
      <c r="F30" s="2"/>
      <c r="G30" s="2"/>
      <c r="H30" s="2"/>
      <c r="I30" s="2"/>
      <c r="J30" s="2"/>
      <c r="L30" s="2"/>
      <c r="M30" s="2"/>
    </row>
    <row r="31" spans="1:13" ht="24.75" customHeight="1">
      <c r="A31" s="186"/>
      <c r="B31" s="298" t="s">
        <v>334</v>
      </c>
      <c r="C31" s="158"/>
      <c r="D31" s="299">
        <f>SUM(C30,C29)</f>
        <v>76578</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76578</v>
      </c>
      <c r="E36" s="2"/>
      <c r="F36" s="2"/>
      <c r="G36" s="2"/>
      <c r="H36" s="2"/>
      <c r="I36" s="2"/>
      <c r="J36" s="2"/>
      <c r="K36" s="2"/>
      <c r="L36" s="2"/>
      <c r="M36" s="2"/>
    </row>
    <row r="37" spans="1:9" ht="24.75" customHeight="1">
      <c r="A37" s="157">
        <v>13</v>
      </c>
      <c r="B37" s="304" t="s">
        <v>340</v>
      </c>
      <c r="C37" s="305"/>
      <c r="D37" s="306">
        <f>SUM(D26-D36)</f>
        <v>304294311</v>
      </c>
      <c r="E37" s="2"/>
      <c r="F37" s="2"/>
      <c r="G37" s="2"/>
      <c r="H37" s="2"/>
      <c r="I37" s="2"/>
    </row>
    <row r="38" spans="1:9" ht="29.25" customHeight="1">
      <c r="A38" s="157">
        <v>14</v>
      </c>
      <c r="B38" s="304" t="s">
        <v>341</v>
      </c>
      <c r="C38" s="305"/>
      <c r="D38" s="306">
        <f>SUM(D14)*D37/100</f>
        <v>58911.37860959999</v>
      </c>
      <c r="E38" s="2"/>
      <c r="F38" s="2"/>
      <c r="G38" s="2"/>
      <c r="H38" s="2"/>
      <c r="I38" s="2"/>
    </row>
    <row r="39" spans="1:9" ht="76.5" customHeight="1">
      <c r="A39" s="157">
        <v>15</v>
      </c>
      <c r="B39" s="661" t="s">
        <v>342</v>
      </c>
      <c r="C39" s="730"/>
      <c r="D39" s="307">
        <v>0</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58911.37860959999</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203990471</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203990471</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203990471</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302600</v>
      </c>
      <c r="E57" s="2"/>
      <c r="F57" s="2"/>
      <c r="G57" s="2"/>
      <c r="H57" s="2"/>
      <c r="I57" s="2"/>
      <c r="J57" s="2"/>
      <c r="K57" s="2"/>
      <c r="L57" s="2"/>
      <c r="M57" s="2"/>
    </row>
    <row r="58" spans="1:13" ht="29.25" customHeight="1">
      <c r="A58" s="157">
        <v>24</v>
      </c>
      <c r="B58" s="304" t="s">
        <v>359</v>
      </c>
      <c r="C58" s="305"/>
      <c r="D58" s="285">
        <f>SUM(D56,D57)</f>
        <v>302600</v>
      </c>
      <c r="E58" s="2"/>
      <c r="F58" s="2"/>
      <c r="G58" s="2"/>
      <c r="H58" s="2"/>
      <c r="I58" s="2"/>
      <c r="J58" s="2"/>
      <c r="K58" s="2"/>
      <c r="L58" s="2"/>
      <c r="M58" s="2"/>
    </row>
    <row r="59" spans="1:4" ht="29.25" customHeight="1">
      <c r="A59" s="157">
        <v>25</v>
      </c>
      <c r="B59" s="304" t="s">
        <v>360</v>
      </c>
      <c r="C59" s="305"/>
      <c r="D59" s="159">
        <f>SUM(D55,-D58)</f>
        <v>203687871</v>
      </c>
    </row>
    <row r="60" spans="1:4" ht="29.25" customHeight="1">
      <c r="A60" s="157">
        <v>26</v>
      </c>
      <c r="B60" s="759" t="s">
        <v>361</v>
      </c>
      <c r="C60" s="716"/>
      <c r="D60" s="322">
        <f>SUM(D41/D59)*100</f>
        <v>0.028922379285706214</v>
      </c>
    </row>
    <row r="61" spans="1:4" ht="34.5" customHeight="1">
      <c r="A61" s="157">
        <v>27</v>
      </c>
      <c r="B61" s="661" t="s">
        <v>362</v>
      </c>
      <c r="C61" s="730"/>
      <c r="D61" s="323">
        <v>0</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0.01936</v>
      </c>
    </row>
    <row r="67" spans="1:4" ht="30.75" customHeight="1">
      <c r="A67" s="160">
        <v>29</v>
      </c>
      <c r="B67" s="760" t="s">
        <v>365</v>
      </c>
      <c r="C67" s="761"/>
      <c r="D67" s="324">
        <f>SUM(D37)</f>
        <v>304294311</v>
      </c>
    </row>
    <row r="68" spans="1:4" ht="16.5" customHeight="1">
      <c r="A68" s="160">
        <v>30</v>
      </c>
      <c r="B68" s="764" t="s">
        <v>366</v>
      </c>
      <c r="C68" s="765"/>
      <c r="D68" s="159">
        <f>SUM(D66*D67)/100</f>
        <v>58911.37860959999</v>
      </c>
    </row>
    <row r="69" spans="1:4" ht="17.25" customHeight="1">
      <c r="A69" s="179">
        <v>31</v>
      </c>
      <c r="B69" s="670" t="s">
        <v>367</v>
      </c>
      <c r="C69" s="671"/>
      <c r="D69" s="159">
        <f>SUM(D68,C75)</f>
        <v>58911.37860959999</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28" t="s">
        <v>375</v>
      </c>
      <c r="C76" s="729"/>
      <c r="D76" s="159">
        <f>SUM(D59)</f>
        <v>203687871</v>
      </c>
    </row>
    <row r="77" spans="1:4" ht="15.75" customHeight="1">
      <c r="A77" s="160">
        <v>33</v>
      </c>
      <c r="B77" s="748" t="s">
        <v>376</v>
      </c>
      <c r="C77" s="749"/>
      <c r="D77" s="251">
        <f>SUM(D69/D76)*100</f>
        <v>0.028922379285706214</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0.028922379285706214</v>
      </c>
    </row>
    <row r="99" spans="1:4" ht="177.75" customHeight="1">
      <c r="A99" s="157">
        <v>39</v>
      </c>
      <c r="B99" s="777" t="s">
        <v>394</v>
      </c>
      <c r="C99" s="778"/>
      <c r="D99" s="353">
        <v>0.029935</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1</v>
      </c>
      <c r="D112" s="366"/>
    </row>
    <row r="113" spans="1:4" ht="15.75">
      <c r="A113" s="654"/>
      <c r="B113" s="325" t="s">
        <v>406</v>
      </c>
      <c r="C113" s="367">
        <v>1</v>
      </c>
      <c r="D113" s="366"/>
    </row>
    <row r="114" spans="1:4" ht="15.75">
      <c r="A114" s="655"/>
      <c r="B114" s="360" t="s">
        <v>407</v>
      </c>
      <c r="C114" s="365">
        <v>1</v>
      </c>
      <c r="D114" s="368"/>
    </row>
    <row r="115" spans="1:4" ht="21.75" customHeight="1">
      <c r="A115" s="167">
        <v>44</v>
      </c>
      <c r="B115" s="574" t="s">
        <v>408</v>
      </c>
      <c r="C115" s="752"/>
      <c r="D115" s="369">
        <f>SUM(D109/D110)</f>
        <v>0</v>
      </c>
    </row>
    <row r="116" spans="1:4" ht="30.75" customHeight="1">
      <c r="A116" s="157">
        <v>45</v>
      </c>
      <c r="B116" s="661" t="s">
        <v>409</v>
      </c>
      <c r="C116" s="662"/>
      <c r="D116" s="370">
        <f>SUM(D55)</f>
        <v>203990471</v>
      </c>
    </row>
    <row r="117" spans="1:4" ht="24" customHeight="1">
      <c r="A117" s="157">
        <v>46</v>
      </c>
      <c r="B117" s="661" t="s">
        <v>410</v>
      </c>
      <c r="C117" s="662"/>
      <c r="D117" s="276">
        <f>SUM(D115/D116)*100</f>
        <v>0</v>
      </c>
    </row>
    <row r="118" spans="1:4" ht="23.25" customHeight="1">
      <c r="A118" s="157">
        <v>47</v>
      </c>
      <c r="B118" s="661" t="s">
        <v>411</v>
      </c>
      <c r="C118" s="662"/>
      <c r="D118" s="276">
        <f>SUM(D99,D117)</f>
        <v>0.029935</v>
      </c>
    </row>
    <row r="119" spans="1:4" ht="36.75" customHeight="1">
      <c r="A119" s="157">
        <v>48</v>
      </c>
      <c r="B119" s="750" t="s">
        <v>412</v>
      </c>
      <c r="C119" s="751"/>
      <c r="D119" s="371">
        <v>0</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203990471</v>
      </c>
      <c r="E126" s="275"/>
    </row>
    <row r="127" spans="1:5" ht="21.75" customHeight="1">
      <c r="A127" s="157">
        <v>52</v>
      </c>
      <c r="B127" s="661" t="s">
        <v>419</v>
      </c>
      <c r="C127" s="662"/>
      <c r="D127" s="276">
        <f>SUM(D125/D126)*100</f>
        <v>0</v>
      </c>
      <c r="E127" s="275"/>
    </row>
    <row r="128" spans="1:5" ht="37.5" customHeight="1">
      <c r="A128" s="157">
        <v>53</v>
      </c>
      <c r="B128" s="661" t="s">
        <v>420</v>
      </c>
      <c r="C128" s="662"/>
      <c r="D128" s="374">
        <v>289224</v>
      </c>
      <c r="E128" s="275"/>
    </row>
    <row r="129" spans="1:5" ht="55.5" customHeight="1">
      <c r="A129" s="157">
        <v>54</v>
      </c>
      <c r="B129" s="661" t="s">
        <v>421</v>
      </c>
      <c r="C129" s="662"/>
      <c r="D129" s="274">
        <v>0</v>
      </c>
      <c r="E129" s="275"/>
    </row>
    <row r="130" spans="1:5" ht="35.25" customHeight="1">
      <c r="A130" s="157">
        <v>55</v>
      </c>
      <c r="B130" s="661" t="s">
        <v>422</v>
      </c>
      <c r="C130" s="662"/>
      <c r="D130" s="374">
        <v>0.029935</v>
      </c>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0.029935</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203990471</v>
      </c>
    </row>
    <row r="141" spans="1:4" ht="25.5" customHeight="1">
      <c r="A141" s="157">
        <v>59</v>
      </c>
      <c r="B141" s="661" t="s">
        <v>429</v>
      </c>
      <c r="C141" s="662"/>
      <c r="D141" s="377">
        <f>SUM(D139/D140)*100</f>
        <v>0</v>
      </c>
    </row>
    <row r="142" spans="1:4" ht="49.5" customHeight="1">
      <c r="A142" s="157">
        <v>60</v>
      </c>
      <c r="B142" s="675" t="s">
        <v>430</v>
      </c>
      <c r="C142" s="676"/>
      <c r="D142" s="378">
        <v>0.029935</v>
      </c>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v>0.029935</v>
      </c>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0.028922379285706214</v>
      </c>
    </row>
    <row r="158" spans="1:4" ht="34.5" customHeight="1">
      <c r="A158" s="157">
        <v>67</v>
      </c>
      <c r="B158" s="773" t="s">
        <v>443</v>
      </c>
      <c r="C158" s="780"/>
      <c r="D158" s="384">
        <f>SUM(D55)</f>
        <v>203990471</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0.028922379285706214</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0.0289224</v>
      </c>
    </row>
    <row r="168" spans="1:4" ht="15">
      <c r="A168" s="147"/>
      <c r="B168" s="147"/>
      <c r="C168" s="147"/>
      <c r="D168" s="149"/>
    </row>
    <row r="169" spans="1:4" ht="59.25" customHeight="1">
      <c r="A169" s="147"/>
      <c r="B169" s="692" t="s">
        <v>449</v>
      </c>
      <c r="C169" s="692"/>
      <c r="D169" s="388">
        <v>0.029935</v>
      </c>
    </row>
    <row r="170" spans="1:4" ht="15">
      <c r="A170" s="147"/>
      <c r="B170" s="147"/>
      <c r="C170" s="147"/>
      <c r="D170" s="149"/>
    </row>
    <row r="171" spans="1:4" ht="15.75">
      <c r="A171" s="147"/>
      <c r="B171" s="652" t="s">
        <v>450</v>
      </c>
      <c r="C171" s="652"/>
      <c r="D171" s="389">
        <v>0.245109</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HHI-HIGGINS LIPSCOMB HOSPITAL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HHI-HIGGINS LIPSCOMB HOSPITAL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HHI-HIGGINS LIPSCOMB HOSPITAL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HHI-HIGGINS LIPSCOMB HOSPITAL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t="s">
        <v>523</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t="s">
        <v>523</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t="s">
        <v>523</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t="s">
        <v>523</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t="s">
        <v>523</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t="s">
        <v>523</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t="s">
        <v>523</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t="s">
        <v>523</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t="s">
        <v>523</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t="s">
        <v>523</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c r="C101" s="822"/>
      <c r="D101" s="822"/>
      <c r="E101" s="822"/>
      <c r="F101" s="791" t="s">
        <v>573</v>
      </c>
      <c r="G101" s="791"/>
      <c r="H101" s="791"/>
      <c r="I101" s="822"/>
      <c r="J101" s="822"/>
      <c r="K101" s="396" t="s">
        <v>574</v>
      </c>
      <c r="M101" s="426"/>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c r="D104" s="822"/>
      <c r="E104" s="822"/>
      <c r="F104" s="822"/>
      <c r="G104" s="791" t="s">
        <v>579</v>
      </c>
      <c r="H104" s="791"/>
      <c r="I104" s="791"/>
      <c r="J104" s="426"/>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c r="C110" s="822"/>
      <c r="D110" s="822"/>
      <c r="E110" s="822"/>
      <c r="F110" s="423" t="s">
        <v>583</v>
      </c>
      <c r="G110" s="822"/>
      <c r="H110" s="822"/>
      <c r="I110" s="423" t="s">
        <v>584</v>
      </c>
      <c r="J110" s="426"/>
      <c r="K110" s="423" t="s">
        <v>585</v>
      </c>
      <c r="L110" s="426"/>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c r="C114" s="822"/>
      <c r="D114" s="822"/>
      <c r="E114" s="822"/>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HHI-HIGGINS LIPSCOMB HOSPITAL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HHI-HIGGINS LIPSCOMB HOSPITAL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HHI-HIGGINS LIPSCOMB HOSPITAL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2020-07-30T21:35:14Z</cp:lastPrinted>
  <dcterms:created xsi:type="dcterms:W3CDTF">2014-05-28T09:15:51Z</dcterms:created>
  <dcterms:modified xsi:type="dcterms:W3CDTF">2020-09-16T15:00:34Z</dcterms:modified>
  <cp:category/>
  <cp:version/>
  <cp:contentType/>
  <cp:contentStatus/>
</cp:coreProperties>
</file>