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7" activeTab="4"/>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<sst xmlns="http://schemas.openxmlformats.org/spreadsheetml/2006/main" count="1477" uniqueCount="975">
  <si>
    <t>7/26/2022 1:51:05 PM</t>
  </si>
  <si>
    <t>NO NEW REVENUE TAX RATE TOTALS</t>
  </si>
  <si>
    <t>APR Year</t>
  </si>
  <si>
    <t>Tax Year</t>
  </si>
  <si>
    <t xml:space="preserve">Entity: </t>
  </si>
  <si>
    <t>GLI</t>
  </si>
  <si>
    <t>GLI-LIPSCOMB COUNTY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</si>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</sst>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3">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25" fillId="2" borderId="54" xfId="0" applyNumberFormat="1" applyFont="1" applyFill="1" applyBorder="1" applyAlignment="1" applyProtection="1">
      <alignment horizontal="right"/>
      <protection locked="0"/>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4"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50" zoomScaleNormal="70" zoomScaleSheetLayoutView="50" zoomScalePageLayoutView="0" workbookViewId="0" topLeftCell="A13">
      <selection activeCell="K16" sqref="K16"/>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09" t="s">
        <v>0</v>
      </c>
      <c r="C1" s="610"/>
      <c r="D1" s="605" t="s">
        <v>1</v>
      </c>
      <c r="E1" s="606"/>
      <c r="F1" s="606"/>
      <c r="G1" s="606"/>
      <c r="H1" s="606"/>
      <c r="I1" s="606"/>
      <c r="J1" s="606"/>
      <c r="K1" s="606"/>
      <c r="L1" s="8" t="s">
        <v>2</v>
      </c>
      <c r="M1" s="9"/>
      <c r="N1" s="9" t="s">
        <v>3</v>
      </c>
      <c r="O1" s="10"/>
      <c r="P1" s="10"/>
      <c r="Q1" s="10"/>
      <c r="R1" s="10"/>
      <c r="S1" s="11"/>
      <c r="T1" s="11"/>
    </row>
    <row r="2" spans="2:16" ht="21.75" customHeight="1" thickBot="1">
      <c r="B2" s="592" t="s">
        <v>4</v>
      </c>
      <c r="C2" s="593"/>
      <c r="D2" s="12" t="s">
        <v>5</v>
      </c>
      <c r="E2" s="13"/>
      <c r="F2" s="601" t="s">
        <v>6</v>
      </c>
      <c r="G2" s="601"/>
      <c r="H2" s="601"/>
      <c r="I2" s="601"/>
      <c r="J2" s="601"/>
      <c r="K2" s="601"/>
      <c r="L2" s="14">
        <v>2022</v>
      </c>
      <c r="M2" s="14"/>
      <c r="N2" s="15">
        <v>2021</v>
      </c>
      <c r="P2" s="16"/>
    </row>
    <row r="3" spans="2:16" ht="16.5" customHeight="1">
      <c r="B3" s="594"/>
      <c r="C3" s="595"/>
      <c r="D3" s="595"/>
      <c r="E3" s="595"/>
      <c r="F3" s="595"/>
      <c r="G3" s="595"/>
      <c r="H3" s="595"/>
      <c r="I3" s="595"/>
      <c r="J3" s="595"/>
      <c r="K3" s="595"/>
      <c r="L3" s="595"/>
      <c r="M3" s="595"/>
      <c r="N3" s="596"/>
      <c r="P3" s="16"/>
    </row>
    <row r="4" spans="2:15" ht="19.5" thickBot="1">
      <c r="B4" s="17" t="s">
        <v>7</v>
      </c>
      <c r="C4" s="597" t="s">
        <v>8</v>
      </c>
      <c r="D4" s="597"/>
      <c r="E4" s="597"/>
      <c r="F4" s="597"/>
      <c r="G4" s="597"/>
      <c r="H4" s="597"/>
      <c r="I4" s="597"/>
      <c r="J4" s="597"/>
      <c r="K4" s="18" t="s">
        <v>9</v>
      </c>
      <c r="L4" s="18" t="s">
        <v>10</v>
      </c>
      <c r="M4" s="18" t="s">
        <v>11</v>
      </c>
      <c r="N4" s="18" t="s">
        <v>12</v>
      </c>
      <c r="O4" s="19"/>
    </row>
    <row r="5" spans="1:15" ht="18.75">
      <c r="A5" s="7"/>
      <c r="B5" s="11">
        <v>2021</v>
      </c>
      <c r="C5" s="657" t="s">
        <v>13</v>
      </c>
      <c r="D5" s="658"/>
      <c r="E5" s="658"/>
      <c r="F5" s="658"/>
      <c r="G5" s="658"/>
      <c r="H5" s="658"/>
      <c r="I5" s="658"/>
      <c r="J5" s="658"/>
      <c r="K5" s="658"/>
      <c r="L5" s="658"/>
      <c r="M5" s="658"/>
      <c r="N5" s="659"/>
      <c r="O5" s="19"/>
    </row>
    <row r="6" spans="1:15" ht="18.75">
      <c r="A6" s="7"/>
      <c r="B6" s="20"/>
      <c r="C6" s="572" t="s">
        <v>14</v>
      </c>
      <c r="D6" s="573"/>
      <c r="E6" s="573"/>
      <c r="F6" s="573"/>
      <c r="G6" s="573"/>
      <c r="H6" s="573"/>
      <c r="I6" s="573"/>
      <c r="J6" s="574"/>
      <c r="K6" s="21">
        <v>420150330</v>
      </c>
      <c r="L6" s="646"/>
      <c r="M6" s="624"/>
      <c r="N6" s="625"/>
      <c r="O6" s="19"/>
    </row>
    <row r="7" spans="1:15" ht="18.75">
      <c r="A7" s="7"/>
      <c r="C7" s="572" t="s">
        <v>15</v>
      </c>
      <c r="D7" s="573"/>
      <c r="E7" s="573"/>
      <c r="F7" s="573"/>
      <c r="G7" s="573"/>
      <c r="H7" s="573"/>
      <c r="I7" s="573"/>
      <c r="J7" s="574"/>
      <c r="K7" s="21">
        <v>0</v>
      </c>
      <c r="L7" s="646"/>
      <c r="M7" s="624"/>
      <c r="N7" s="625"/>
      <c r="O7" s="19"/>
    </row>
    <row r="8" spans="2:15" ht="18.75">
      <c r="B8" s="23"/>
      <c r="C8" s="573" t="s">
        <v>16</v>
      </c>
      <c r="D8" s="573"/>
      <c r="E8" s="573"/>
      <c r="F8" s="573"/>
      <c r="G8" s="573"/>
      <c r="H8" s="573"/>
      <c r="I8" s="573"/>
      <c r="J8" s="574"/>
      <c r="K8" s="24">
        <v>0</v>
      </c>
      <c r="L8" s="647"/>
      <c r="M8" s="648"/>
      <c r="N8" s="649"/>
      <c r="O8" s="19"/>
    </row>
    <row r="9" spans="2:16" ht="18" customHeight="1">
      <c r="B9" s="25"/>
      <c r="C9" s="598" t="s">
        <v>17</v>
      </c>
      <c r="D9" s="598"/>
      <c r="E9" s="598"/>
      <c r="F9" s="598"/>
      <c r="G9" s="598"/>
      <c r="H9" s="598"/>
      <c r="I9" s="598"/>
      <c r="J9" s="599"/>
      <c r="K9" s="26">
        <f>eff_histtxbl-eff_hist2525d-eff_histchapter42</f>
        <v>420150330</v>
      </c>
      <c r="L9" s="27" t="s">
        <v>18</v>
      </c>
      <c r="M9" s="28" t="s">
        <v>18</v>
      </c>
      <c r="N9" s="29" t="s">
        <v>18</v>
      </c>
      <c r="O9" s="19"/>
      <c r="P9" s="16"/>
    </row>
    <row r="10" spans="2:16" ht="18" customHeight="1">
      <c r="B10" s="30">
        <v>2021</v>
      </c>
      <c r="C10" s="643" t="s">
        <v>19</v>
      </c>
      <c r="D10" s="644"/>
      <c r="E10" s="644"/>
      <c r="F10" s="644"/>
      <c r="G10" s="644"/>
      <c r="H10" s="644"/>
      <c r="I10" s="644"/>
      <c r="J10" s="644"/>
      <c r="K10" s="644"/>
      <c r="L10" s="644"/>
      <c r="M10" s="644"/>
      <c r="N10" s="645"/>
      <c r="O10" s="19"/>
      <c r="P10" s="16"/>
    </row>
    <row r="11" spans="2:16" ht="18.75">
      <c r="B11" s="31"/>
      <c r="C11" s="572" t="s">
        <v>20</v>
      </c>
      <c r="D11" s="573"/>
      <c r="E11" s="573"/>
      <c r="F11" s="573"/>
      <c r="G11" s="573"/>
      <c r="H11" s="573"/>
      <c r="I11" s="573"/>
      <c r="J11" s="574"/>
      <c r="K11" s="21">
        <v>0</v>
      </c>
      <c r="L11" s="28" t="s">
        <v>21</v>
      </c>
      <c r="M11" s="28" t="s">
        <v>21</v>
      </c>
      <c r="N11" s="32" t="s">
        <v>21</v>
      </c>
      <c r="O11" s="19"/>
      <c r="P11" s="16"/>
    </row>
    <row r="12" spans="2:16" ht="19.5" customHeight="1">
      <c r="B12" s="33">
        <v>2021</v>
      </c>
      <c r="C12" s="643" t="s">
        <v>22</v>
      </c>
      <c r="D12" s="644"/>
      <c r="E12" s="644"/>
      <c r="F12" s="644"/>
      <c r="G12" s="644"/>
      <c r="H12" s="644"/>
      <c r="I12" s="644"/>
      <c r="J12" s="644"/>
      <c r="K12" s="644"/>
      <c r="L12" s="644"/>
      <c r="M12" s="644"/>
      <c r="N12" s="645"/>
      <c r="O12" s="19"/>
      <c r="P12" s="16"/>
    </row>
    <row r="13" spans="1:16" ht="19.5" customHeight="1">
      <c r="A13" s="7"/>
      <c r="B13" s="34"/>
      <c r="C13" s="573" t="s">
        <v>23</v>
      </c>
      <c r="D13" s="573"/>
      <c r="E13" s="573"/>
      <c r="F13" s="573"/>
      <c r="G13" s="573"/>
      <c r="H13" s="573"/>
      <c r="I13" s="573"/>
      <c r="J13" s="574"/>
      <c r="K13" s="21">
        <v>0</v>
      </c>
      <c r="L13" s="28"/>
      <c r="M13" s="35" t="s">
        <v>24</v>
      </c>
      <c r="N13" s="36"/>
      <c r="P13" s="16"/>
    </row>
    <row r="14" spans="1:16" ht="19.5" customHeight="1">
      <c r="A14" s="7"/>
      <c r="B14" s="34"/>
      <c r="C14" s="624" t="s">
        <v>25</v>
      </c>
      <c r="D14" s="624"/>
      <c r="E14" s="624"/>
      <c r="F14" s="624"/>
      <c r="G14" s="624"/>
      <c r="H14" s="624"/>
      <c r="I14" s="624"/>
      <c r="J14" s="653"/>
      <c r="K14" s="37">
        <v>0</v>
      </c>
      <c r="L14" s="27"/>
      <c r="M14" s="27" t="s">
        <v>26</v>
      </c>
      <c r="N14" s="29"/>
      <c r="P14" s="16"/>
    </row>
    <row r="15" spans="1:16" ht="18.75">
      <c r="A15" s="7"/>
      <c r="B15" s="33">
        <v>2021</v>
      </c>
      <c r="C15" s="644" t="s">
        <v>27</v>
      </c>
      <c r="D15" s="644"/>
      <c r="E15" s="644"/>
      <c r="F15" s="644"/>
      <c r="G15" s="644"/>
      <c r="H15" s="644"/>
      <c r="I15" s="644"/>
      <c r="J15" s="644"/>
      <c r="K15" s="644"/>
      <c r="L15" s="644"/>
      <c r="M15" s="644"/>
      <c r="N15" s="645"/>
      <c r="O15" s="19"/>
      <c r="P15" s="16"/>
    </row>
    <row r="16" spans="2:14" ht="18.75">
      <c r="B16" s="34"/>
      <c r="C16" s="573" t="s">
        <v>28</v>
      </c>
      <c r="D16" s="573"/>
      <c r="E16" s="573"/>
      <c r="F16" s="573"/>
      <c r="G16" s="573"/>
      <c r="H16" s="573"/>
      <c r="I16" s="573"/>
      <c r="J16" s="574"/>
      <c r="K16" s="38">
        <v>0.006315117</v>
      </c>
      <c r="L16" s="28"/>
      <c r="M16" s="27" t="s">
        <v>29</v>
      </c>
      <c r="N16" s="29" t="s">
        <v>30</v>
      </c>
    </row>
    <row r="17" spans="2:14" ht="18.75">
      <c r="B17" s="34"/>
      <c r="C17" s="573" t="s">
        <v>31</v>
      </c>
      <c r="D17" s="573"/>
      <c r="E17" s="573"/>
      <c r="F17" s="573"/>
      <c r="G17" s="573"/>
      <c r="H17" s="573"/>
      <c r="I17" s="573"/>
      <c r="J17" s="574"/>
      <c r="K17" s="39">
        <v>0</v>
      </c>
      <c r="L17" s="40"/>
      <c r="M17" s="28" t="s">
        <v>32</v>
      </c>
      <c r="N17" s="32"/>
    </row>
    <row r="18" spans="2:14" ht="18.75">
      <c r="B18" s="34"/>
      <c r="C18" s="573" t="s">
        <v>33</v>
      </c>
      <c r="D18" s="573"/>
      <c r="E18" s="573"/>
      <c r="F18" s="573"/>
      <c r="G18" s="573"/>
      <c r="H18" s="573"/>
      <c r="I18" s="573"/>
      <c r="J18" s="574"/>
      <c r="K18" s="41">
        <v>0.006315117</v>
      </c>
      <c r="L18" s="42" t="s">
        <v>34</v>
      </c>
      <c r="M18" s="27"/>
      <c r="N18" s="43" t="s">
        <v>34</v>
      </c>
    </row>
    <row r="19" spans="1:16" ht="19.5" customHeight="1">
      <c r="A19" s="7"/>
      <c r="B19" s="30">
        <v>2021</v>
      </c>
      <c r="C19" s="643" t="s">
        <v>35</v>
      </c>
      <c r="D19" s="644"/>
      <c r="E19" s="644"/>
      <c r="F19" s="644"/>
      <c r="G19" s="644"/>
      <c r="H19" s="644"/>
      <c r="I19" s="644"/>
      <c r="J19" s="644"/>
      <c r="K19" s="644"/>
      <c r="L19" s="644"/>
      <c r="M19" s="644"/>
      <c r="N19" s="645"/>
      <c r="O19" s="19"/>
      <c r="P19" s="16"/>
    </row>
    <row r="20" spans="2:15" ht="18.75">
      <c r="B20" s="31"/>
      <c r="C20" s="572" t="s">
        <v>36</v>
      </c>
      <c r="D20" s="573"/>
      <c r="E20" s="573"/>
      <c r="F20" s="573"/>
      <c r="G20" s="573"/>
      <c r="H20" s="573"/>
      <c r="I20" s="573"/>
      <c r="J20" s="574"/>
      <c r="K20" s="21">
        <v>26719</v>
      </c>
      <c r="L20" s="40" t="s">
        <v>37</v>
      </c>
      <c r="M20" s="28" t="s">
        <v>38</v>
      </c>
      <c r="N20" s="22" t="s">
        <v>37</v>
      </c>
      <c r="O20" s="19"/>
    </row>
    <row r="21" spans="2:15" ht="18.75">
      <c r="B21" s="20"/>
      <c r="C21" s="573" t="s">
        <v>39</v>
      </c>
      <c r="D21" s="573"/>
      <c r="E21" s="573"/>
      <c r="F21" s="573"/>
      <c r="G21" s="573"/>
      <c r="H21" s="573"/>
      <c r="I21" s="573"/>
      <c r="J21" s="574"/>
      <c r="K21" s="44">
        <v>93398</v>
      </c>
      <c r="L21" s="42" t="s">
        <v>40</v>
      </c>
      <c r="M21" s="28" t="s">
        <v>41</v>
      </c>
      <c r="N21" s="32" t="s">
        <v>40</v>
      </c>
      <c r="O21" s="19"/>
    </row>
    <row r="22" spans="2:16" ht="19.5" customHeight="1">
      <c r="B22" s="45">
        <v>2021</v>
      </c>
      <c r="C22" s="643" t="s">
        <v>42</v>
      </c>
      <c r="D22" s="644"/>
      <c r="E22" s="644"/>
      <c r="F22" s="644"/>
      <c r="G22" s="644"/>
      <c r="H22" s="644"/>
      <c r="I22" s="644"/>
      <c r="J22" s="644"/>
      <c r="K22" s="644"/>
      <c r="L22" s="644"/>
      <c r="M22" s="644"/>
      <c r="N22" s="645"/>
      <c r="O22" s="19"/>
      <c r="P22" s="16"/>
    </row>
    <row r="23" spans="2:14" ht="18.75">
      <c r="B23" s="34"/>
      <c r="C23" s="572" t="s">
        <v>43</v>
      </c>
      <c r="D23" s="573"/>
      <c r="E23" s="573"/>
      <c r="F23" s="573"/>
      <c r="G23" s="573"/>
      <c r="H23" s="573"/>
      <c r="I23" s="573"/>
      <c r="J23" s="574"/>
      <c r="K23" s="21">
        <v>0</v>
      </c>
      <c r="L23" s="42" t="s">
        <v>44</v>
      </c>
      <c r="M23" s="40" t="s">
        <v>45</v>
      </c>
      <c r="N23" s="32" t="s">
        <v>44</v>
      </c>
    </row>
    <row r="24" spans="2:14" ht="18.75">
      <c r="B24" s="20"/>
      <c r="C24" s="572" t="s">
        <v>46</v>
      </c>
      <c r="D24" s="573"/>
      <c r="E24" s="573"/>
      <c r="F24" s="573"/>
      <c r="G24" s="573"/>
      <c r="H24" s="573"/>
      <c r="I24" s="573"/>
      <c r="J24" s="574"/>
      <c r="K24" s="44">
        <v>0</v>
      </c>
      <c r="L24" s="27" t="s">
        <v>47</v>
      </c>
      <c r="M24" s="27" t="s">
        <v>48</v>
      </c>
      <c r="N24" s="29" t="s">
        <v>47</v>
      </c>
    </row>
    <row r="25" spans="2:15" ht="18.75">
      <c r="B25" s="45">
        <v>2022</v>
      </c>
      <c r="C25" s="643" t="s">
        <v>49</v>
      </c>
      <c r="D25" s="644"/>
      <c r="E25" s="644"/>
      <c r="F25" s="644"/>
      <c r="G25" s="644"/>
      <c r="H25" s="644"/>
      <c r="I25" s="644"/>
      <c r="J25" s="644"/>
      <c r="K25" s="644"/>
      <c r="L25" s="644"/>
      <c r="M25" s="644"/>
      <c r="N25" s="645"/>
      <c r="O25" s="19"/>
    </row>
    <row r="26" spans="1:15" ht="18.75">
      <c r="A26" s="7"/>
      <c r="B26" s="34"/>
      <c r="C26" s="572" t="s">
        <v>50</v>
      </c>
      <c r="D26" s="573"/>
      <c r="E26" s="573"/>
      <c r="F26" s="573"/>
      <c r="G26" s="573"/>
      <c r="H26" s="573"/>
      <c r="I26" s="573"/>
      <c r="J26" s="574"/>
      <c r="K26" s="44">
        <v>547315403</v>
      </c>
      <c r="L26" s="42" t="s">
        <v>51</v>
      </c>
      <c r="M26" s="42" t="s">
        <v>52</v>
      </c>
      <c r="N26" s="22" t="s">
        <v>53</v>
      </c>
      <c r="O26" s="19"/>
    </row>
    <row r="27" spans="1:15" ht="18.75">
      <c r="A27" s="7"/>
      <c r="B27" s="34"/>
      <c r="C27" s="607" t="s">
        <v>54</v>
      </c>
      <c r="D27" s="608"/>
      <c r="E27" s="608"/>
      <c r="F27" s="608"/>
      <c r="G27" s="608"/>
      <c r="H27" s="608"/>
      <c r="I27" s="608"/>
      <c r="J27" s="584"/>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0" t="s">
        <v>60</v>
      </c>
      <c r="D29" s="651"/>
      <c r="E29" s="651"/>
      <c r="F29" s="651"/>
      <c r="G29" s="651"/>
      <c r="H29" s="651"/>
      <c r="I29" s="651"/>
      <c r="J29" s="651"/>
      <c r="K29" s="651"/>
      <c r="L29" s="651"/>
      <c r="M29" s="651"/>
      <c r="N29" s="652"/>
      <c r="O29" s="19"/>
    </row>
    <row r="30" spans="1:14" ht="19.5" customHeight="1">
      <c r="A30" s="7"/>
      <c r="B30" s="34"/>
      <c r="C30" s="654" t="s">
        <v>61</v>
      </c>
      <c r="D30" s="655"/>
      <c r="E30" s="655"/>
      <c r="F30" s="655"/>
      <c r="G30" s="655"/>
      <c r="H30" s="655"/>
      <c r="I30" s="655"/>
      <c r="J30" s="655"/>
      <c r="K30" s="656"/>
      <c r="L30" s="50" t="s">
        <v>53</v>
      </c>
      <c r="M30" s="50" t="s">
        <v>62</v>
      </c>
      <c r="N30" s="51" t="s">
        <v>63</v>
      </c>
    </row>
    <row r="31" spans="1:16" ht="19.5" customHeight="1">
      <c r="A31" s="7"/>
      <c r="B31" s="33">
        <v>2022</v>
      </c>
      <c r="C31" s="643" t="s">
        <v>19</v>
      </c>
      <c r="D31" s="644"/>
      <c r="E31" s="644"/>
      <c r="F31" s="644"/>
      <c r="G31" s="644"/>
      <c r="H31" s="644"/>
      <c r="I31" s="644"/>
      <c r="J31" s="644"/>
      <c r="K31" s="644"/>
      <c r="L31" s="644"/>
      <c r="M31" s="644"/>
      <c r="N31" s="645"/>
      <c r="P31" s="16"/>
    </row>
    <row r="32" spans="1:14" ht="18.75">
      <c r="A32" s="7"/>
      <c r="B32" s="34"/>
      <c r="C32" s="572" t="s">
        <v>64</v>
      </c>
      <c r="D32" s="573"/>
      <c r="E32" s="573"/>
      <c r="F32" s="573"/>
      <c r="G32" s="573"/>
      <c r="H32" s="573"/>
      <c r="I32" s="573"/>
      <c r="J32" s="574"/>
      <c r="K32" s="21">
        <v>0</v>
      </c>
      <c r="L32" s="28" t="s">
        <v>65</v>
      </c>
      <c r="M32" s="28" t="s">
        <v>66</v>
      </c>
      <c r="N32" s="32" t="s">
        <v>67</v>
      </c>
    </row>
    <row r="33" spans="1:15" ht="18.75">
      <c r="A33" s="7"/>
      <c r="B33" s="20"/>
      <c r="C33" s="629" t="s">
        <v>68</v>
      </c>
      <c r="D33" s="573"/>
      <c r="E33" s="573"/>
      <c r="F33" s="573"/>
      <c r="G33" s="573"/>
      <c r="H33" s="573"/>
      <c r="I33" s="573"/>
      <c r="J33" s="574"/>
      <c r="K33" s="21">
        <v>0</v>
      </c>
      <c r="L33" s="28"/>
      <c r="M33" s="42" t="s">
        <v>69</v>
      </c>
      <c r="N33" s="32"/>
      <c r="O33" s="19"/>
    </row>
    <row r="34" spans="1:15" ht="18.75">
      <c r="A34" s="7"/>
      <c r="C34" s="572" t="s">
        <v>70</v>
      </c>
      <c r="D34" s="573"/>
      <c r="E34" s="573"/>
      <c r="F34" s="573"/>
      <c r="G34" s="573"/>
      <c r="H34" s="573"/>
      <c r="I34" s="573"/>
      <c r="J34" s="574"/>
      <c r="K34" s="44">
        <v>2052260</v>
      </c>
      <c r="L34" s="27" t="s">
        <v>71</v>
      </c>
      <c r="M34" s="28" t="s">
        <v>72</v>
      </c>
      <c r="N34" s="32" t="s">
        <v>73</v>
      </c>
      <c r="O34" s="19"/>
    </row>
    <row r="35" spans="2:15" ht="18.75">
      <c r="B35" s="34"/>
      <c r="C35" s="575" t="s">
        <v>74</v>
      </c>
      <c r="D35" s="576"/>
      <c r="E35" s="576"/>
      <c r="F35" s="576"/>
      <c r="G35" s="576"/>
      <c r="H35" s="576"/>
      <c r="I35" s="576"/>
      <c r="J35" s="584"/>
      <c r="K35" s="52">
        <v>0</v>
      </c>
      <c r="L35" s="27"/>
      <c r="M35" s="27"/>
      <c r="N35" s="29" t="s">
        <v>73</v>
      </c>
      <c r="O35" s="19"/>
    </row>
    <row r="36" spans="1:15" ht="19.5" thickBot="1">
      <c r="A36" s="7"/>
      <c r="B36" s="571"/>
      <c r="C36" s="571"/>
      <c r="D36" s="571"/>
      <c r="E36" s="571"/>
      <c r="F36" s="571"/>
      <c r="G36" s="571"/>
      <c r="H36" s="571"/>
      <c r="I36" s="571"/>
      <c r="J36" s="571"/>
      <c r="K36" s="571"/>
      <c r="L36" s="571"/>
      <c r="M36" s="571"/>
      <c r="N36" s="571"/>
      <c r="O36" s="19"/>
    </row>
    <row r="37" spans="2:14" ht="18.75">
      <c r="B37" s="53"/>
      <c r="C37" s="53"/>
      <c r="D37" s="53"/>
      <c r="E37" s="53"/>
      <c r="F37" s="53"/>
      <c r="G37" s="53"/>
      <c r="H37" s="53"/>
      <c r="I37" s="53"/>
      <c r="J37" s="53"/>
      <c r="K37" s="53"/>
      <c r="L37" s="53"/>
      <c r="M37" s="53"/>
      <c r="N37" s="53"/>
    </row>
    <row r="38" spans="1:15" ht="16.5" customHeight="1" thickBot="1">
      <c r="A38" s="54"/>
      <c r="B38" s="602" t="s">
        <v>75</v>
      </c>
      <c r="C38" s="603"/>
      <c r="D38" s="603"/>
      <c r="E38" s="603"/>
      <c r="F38" s="603"/>
      <c r="G38" s="603"/>
      <c r="H38" s="603"/>
      <c r="I38" s="603"/>
      <c r="J38" s="603"/>
      <c r="K38" s="603"/>
      <c r="L38" s="603"/>
      <c r="M38" s="603"/>
      <c r="N38" s="604"/>
      <c r="O38" s="55"/>
    </row>
    <row r="39" spans="2:14" ht="16.5" customHeight="1">
      <c r="B39" s="594"/>
      <c r="C39" s="595"/>
      <c r="D39" s="595"/>
      <c r="E39" s="595"/>
      <c r="F39" s="595"/>
      <c r="G39" s="595"/>
      <c r="H39" s="595"/>
      <c r="I39" s="595"/>
      <c r="J39" s="595"/>
      <c r="K39" s="595"/>
      <c r="L39" s="595"/>
      <c r="M39" s="595"/>
      <c r="N39" s="596"/>
    </row>
    <row r="40" spans="2:14" ht="18.75">
      <c r="B40" s="588" t="s">
        <v>8</v>
      </c>
      <c r="C40" s="589"/>
      <c r="D40" s="589"/>
      <c r="E40" s="589"/>
      <c r="F40" s="589"/>
      <c r="G40" s="589"/>
      <c r="H40" s="589"/>
      <c r="I40" s="589"/>
      <c r="J40" s="590" t="s">
        <v>76</v>
      </c>
      <c r="K40" s="590"/>
      <c r="L40" s="590"/>
      <c r="M40" s="590"/>
      <c r="N40" s="591"/>
    </row>
    <row r="41" spans="2:15" ht="18.75">
      <c r="B41" s="585"/>
      <c r="C41" s="586"/>
      <c r="D41" s="586"/>
      <c r="E41" s="586"/>
      <c r="F41" s="586"/>
      <c r="G41" s="586"/>
      <c r="H41" s="586"/>
      <c r="I41" s="586"/>
      <c r="J41" s="586"/>
      <c r="K41" s="586"/>
      <c r="L41" s="586"/>
      <c r="M41" s="586"/>
      <c r="N41" s="587"/>
      <c r="O41" s="19"/>
    </row>
    <row r="42" spans="1:14" ht="18.75">
      <c r="A42" s="7"/>
      <c r="B42" s="575" t="s">
        <v>77</v>
      </c>
      <c r="C42" s="576"/>
      <c r="D42" s="576"/>
      <c r="E42" s="576"/>
      <c r="F42" s="576"/>
      <c r="G42" s="576"/>
      <c r="H42" s="576"/>
      <c r="I42" s="577"/>
      <c r="J42" s="581"/>
      <c r="K42" s="582"/>
      <c r="L42" s="582"/>
      <c r="M42" s="582"/>
      <c r="N42" s="583"/>
    </row>
    <row r="43" spans="2:14" ht="18.75">
      <c r="B43" s="575" t="s">
        <v>78</v>
      </c>
      <c r="C43" s="576"/>
      <c r="D43" s="576"/>
      <c r="E43" s="576"/>
      <c r="F43" s="576"/>
      <c r="G43" s="576"/>
      <c r="H43" s="576"/>
      <c r="I43" s="577"/>
      <c r="J43" s="578"/>
      <c r="K43" s="579"/>
      <c r="L43" s="579"/>
      <c r="M43" s="579"/>
      <c r="N43" s="580"/>
    </row>
    <row r="44" spans="2:14" ht="18.75">
      <c r="B44" s="575" t="s">
        <v>79</v>
      </c>
      <c r="C44" s="576"/>
      <c r="D44" s="576"/>
      <c r="E44" s="576"/>
      <c r="F44" s="576"/>
      <c r="G44" s="576"/>
      <c r="H44" s="576"/>
      <c r="I44" s="577"/>
      <c r="J44" s="611"/>
      <c r="K44" s="612"/>
      <c r="L44" s="612"/>
      <c r="M44" s="612"/>
      <c r="N44" s="613"/>
    </row>
    <row r="45" spans="2:15" ht="18.75">
      <c r="B45" s="575" t="s">
        <v>80</v>
      </c>
      <c r="C45" s="576"/>
      <c r="D45" s="576"/>
      <c r="E45" s="576"/>
      <c r="F45" s="576"/>
      <c r="G45" s="576"/>
      <c r="H45" s="576"/>
      <c r="I45" s="577"/>
      <c r="J45" s="614" t="s">
        <v>0</v>
      </c>
      <c r="K45" s="615"/>
      <c r="L45" s="615"/>
      <c r="M45" s="615"/>
      <c r="N45" s="616"/>
      <c r="O45" s="19"/>
    </row>
    <row r="46" spans="2:15" ht="18.75">
      <c r="B46" s="575" t="s">
        <v>81</v>
      </c>
      <c r="C46" s="576"/>
      <c r="D46" s="576"/>
      <c r="E46" s="576"/>
      <c r="F46" s="576"/>
      <c r="G46" s="576"/>
      <c r="H46" s="576"/>
      <c r="I46" s="577"/>
      <c r="J46" s="617"/>
      <c r="K46" s="617"/>
      <c r="L46" s="617"/>
      <c r="M46" s="617"/>
      <c r="N46" s="617"/>
      <c r="O46" s="19"/>
    </row>
    <row r="47" spans="2:15" ht="18.75">
      <c r="B47" s="575" t="s">
        <v>82</v>
      </c>
      <c r="C47" s="576"/>
      <c r="D47" s="576"/>
      <c r="E47" s="576"/>
      <c r="F47" s="576"/>
      <c r="G47" s="576"/>
      <c r="H47" s="576"/>
      <c r="I47" s="577"/>
      <c r="J47" s="581"/>
      <c r="K47" s="582"/>
      <c r="L47" s="582"/>
      <c r="M47" s="582"/>
      <c r="N47" s="583"/>
      <c r="O47" s="19"/>
    </row>
    <row r="48" spans="1:15" ht="18.75">
      <c r="A48" s="7"/>
      <c r="B48" s="575" t="s">
        <v>83</v>
      </c>
      <c r="C48" s="576"/>
      <c r="D48" s="576"/>
      <c r="E48" s="576"/>
      <c r="F48" s="576"/>
      <c r="G48" s="576"/>
      <c r="H48" s="576"/>
      <c r="I48" s="577"/>
      <c r="J48" s="618"/>
      <c r="K48" s="618"/>
      <c r="L48" s="618"/>
      <c r="M48" s="618"/>
      <c r="N48" s="618"/>
      <c r="O48" s="19"/>
    </row>
    <row r="49" spans="1:15" ht="18.75">
      <c r="A49" s="7"/>
      <c r="B49" s="575" t="s">
        <v>84</v>
      </c>
      <c r="C49" s="576"/>
      <c r="D49" s="576"/>
      <c r="E49" s="576"/>
      <c r="F49" s="576"/>
      <c r="G49" s="576"/>
      <c r="H49" s="576"/>
      <c r="I49" s="577"/>
      <c r="J49" s="619"/>
      <c r="K49" s="620"/>
      <c r="L49" s="620"/>
      <c r="M49" s="620"/>
      <c r="N49" s="621"/>
      <c r="O49" s="19"/>
    </row>
    <row r="50" spans="2:15" ht="18.75">
      <c r="B50" s="575" t="s">
        <v>85</v>
      </c>
      <c r="C50" s="576"/>
      <c r="D50" s="576"/>
      <c r="E50" s="576"/>
      <c r="F50" s="576"/>
      <c r="G50" s="576"/>
      <c r="H50" s="576"/>
      <c r="I50" s="577"/>
      <c r="J50" s="611"/>
      <c r="K50" s="612"/>
      <c r="L50" s="612"/>
      <c r="M50" s="612"/>
      <c r="N50" s="613"/>
      <c r="O50" s="19"/>
    </row>
    <row r="51" spans="2:15" ht="18.75">
      <c r="B51" s="572" t="s">
        <v>86</v>
      </c>
      <c r="C51" s="573"/>
      <c r="D51" s="573"/>
      <c r="E51" s="573"/>
      <c r="F51" s="573"/>
      <c r="G51" s="573"/>
      <c r="H51" s="573"/>
      <c r="I51" s="622"/>
      <c r="J51" s="611"/>
      <c r="K51" s="612"/>
      <c r="L51" s="612"/>
      <c r="M51" s="612"/>
      <c r="N51" s="613"/>
      <c r="O51" s="19"/>
    </row>
    <row r="52" spans="2:14" ht="18.75">
      <c r="B52" s="623" t="s">
        <v>87</v>
      </c>
      <c r="C52" s="624"/>
      <c r="D52" s="624"/>
      <c r="E52" s="624"/>
      <c r="F52" s="624"/>
      <c r="G52" s="624"/>
      <c r="H52" s="624"/>
      <c r="I52" s="625"/>
      <c r="J52" s="626"/>
      <c r="K52" s="627"/>
      <c r="L52" s="627"/>
      <c r="M52" s="627"/>
      <c r="N52" s="628"/>
    </row>
    <row r="53" spans="2:14" ht="18.75">
      <c r="B53" s="572" t="s">
        <v>88</v>
      </c>
      <c r="C53" s="573"/>
      <c r="D53" s="573"/>
      <c r="E53" s="573"/>
      <c r="F53" s="573"/>
      <c r="G53" s="573"/>
      <c r="H53" s="573"/>
      <c r="I53" s="622"/>
      <c r="J53" s="626"/>
      <c r="K53" s="627"/>
      <c r="L53" s="627"/>
      <c r="M53" s="627"/>
      <c r="N53" s="628"/>
    </row>
    <row r="54" spans="2:15" ht="18.75">
      <c r="B54" s="572" t="s">
        <v>89</v>
      </c>
      <c r="C54" s="573"/>
      <c r="D54" s="573"/>
      <c r="E54" s="573"/>
      <c r="F54" s="573"/>
      <c r="G54" s="573"/>
      <c r="H54" s="573"/>
      <c r="I54" s="622"/>
      <c r="J54" s="640"/>
      <c r="K54" s="641"/>
      <c r="L54" s="641"/>
      <c r="M54" s="641"/>
      <c r="N54" s="642"/>
      <c r="O54" s="19"/>
    </row>
    <row r="55" spans="2:15" ht="18.75">
      <c r="B55" s="623" t="s">
        <v>90</v>
      </c>
      <c r="C55" s="624"/>
      <c r="D55" s="624"/>
      <c r="E55" s="624"/>
      <c r="F55" s="624"/>
      <c r="G55" s="624"/>
      <c r="H55" s="624"/>
      <c r="I55" s="625"/>
      <c r="J55" s="611"/>
      <c r="K55" s="612"/>
      <c r="L55" s="612"/>
      <c r="M55" s="612"/>
      <c r="N55" s="613"/>
      <c r="O55" s="19"/>
    </row>
    <row r="56" spans="2:15" ht="18.75">
      <c r="B56" s="575" t="s">
        <v>91</v>
      </c>
      <c r="C56" s="576"/>
      <c r="D56" s="576"/>
      <c r="E56" s="576"/>
      <c r="F56" s="576"/>
      <c r="G56" s="576"/>
      <c r="H56" s="576"/>
      <c r="I56" s="577"/>
      <c r="J56" s="637"/>
      <c r="K56" s="638"/>
      <c r="L56" s="638"/>
      <c r="M56" s="638"/>
      <c r="N56" s="639"/>
      <c r="O56" s="19"/>
    </row>
    <row r="57" spans="2:14" ht="18.75">
      <c r="B57" s="607" t="s">
        <v>92</v>
      </c>
      <c r="C57" s="608"/>
      <c r="D57" s="608"/>
      <c r="E57" s="608"/>
      <c r="F57" s="608"/>
      <c r="G57" s="608"/>
      <c r="H57" s="608"/>
      <c r="I57" s="633"/>
      <c r="J57" s="634"/>
      <c r="K57" s="635"/>
      <c r="L57" s="635"/>
      <c r="M57" s="635"/>
      <c r="N57" s="636"/>
    </row>
    <row r="58" spans="2:14" ht="18.75">
      <c r="B58" s="630"/>
      <c r="C58" s="631"/>
      <c r="D58" s="631"/>
      <c r="E58" s="631"/>
      <c r="F58" s="631"/>
      <c r="G58" s="631"/>
      <c r="H58" s="631"/>
      <c r="I58" s="631"/>
      <c r="J58" s="631"/>
      <c r="K58" s="631"/>
      <c r="L58" s="631"/>
      <c r="M58" s="631"/>
      <c r="N58" s="632"/>
    </row>
    <row r="59" spans="2:14" ht="18.75">
      <c r="B59" s="53"/>
      <c r="C59" s="53"/>
      <c r="D59" s="53"/>
      <c r="E59" s="53"/>
      <c r="F59" s="53"/>
      <c r="G59" s="53"/>
      <c r="H59" s="53"/>
      <c r="I59" s="53"/>
      <c r="J59" s="53"/>
      <c r="K59" s="53"/>
      <c r="L59" s="53"/>
      <c r="M59" s="53"/>
      <c r="N59" s="53"/>
    </row>
    <row r="60" spans="2:14" ht="18.75">
      <c r="B60" s="600" t="s">
        <v>93</v>
      </c>
      <c r="C60" s="600"/>
      <c r="D60" s="600"/>
      <c r="E60" s="600"/>
      <c r="F60" s="600"/>
      <c r="G60" s="600"/>
      <c r="H60" s="600"/>
      <c r="I60" s="600"/>
      <c r="J60" s="600"/>
      <c r="K60" s="600"/>
      <c r="L60" s="600"/>
      <c r="M60" s="600"/>
      <c r="N60" s="600"/>
    </row>
    <row r="61" spans="2:14" ht="18.75">
      <c r="B61" s="600"/>
      <c r="C61" s="600"/>
      <c r="D61" s="600"/>
      <c r="E61" s="600"/>
      <c r="F61" s="600"/>
      <c r="G61" s="600"/>
      <c r="H61" s="600"/>
      <c r="I61" s="600"/>
      <c r="J61" s="600"/>
      <c r="K61" s="600"/>
      <c r="L61" s="600"/>
      <c r="M61" s="600"/>
      <c r="N61" s="600"/>
    </row>
    <row r="62" spans="2:14" ht="18.75">
      <c r="B62" s="600"/>
      <c r="C62" s="600"/>
      <c r="D62" s="600"/>
      <c r="E62" s="600"/>
      <c r="F62" s="600"/>
      <c r="G62" s="600"/>
      <c r="H62" s="600"/>
      <c r="I62" s="600"/>
      <c r="J62" s="600"/>
      <c r="K62" s="600"/>
      <c r="L62" s="600"/>
      <c r="M62" s="600"/>
      <c r="N62" s="600"/>
    </row>
    <row r="63" spans="2:14" ht="131.25" customHeight="1">
      <c r="B63" s="600"/>
      <c r="C63" s="600"/>
      <c r="D63" s="600"/>
      <c r="E63" s="600"/>
      <c r="F63" s="600"/>
      <c r="G63" s="600"/>
      <c r="H63" s="600"/>
      <c r="I63" s="600"/>
      <c r="J63" s="600"/>
      <c r="K63" s="600"/>
      <c r="L63" s="600"/>
      <c r="M63" s="600"/>
      <c r="N63" s="600"/>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0" t="s">
        <v>719</v>
      </c>
      <c r="B1" s="1020"/>
      <c r="C1" s="1020"/>
      <c r="D1" s="1020"/>
      <c r="E1" s="1020"/>
      <c r="F1" s="1020"/>
      <c r="G1" s="1020"/>
      <c r="H1" s="1020"/>
      <c r="I1" s="1020"/>
    </row>
    <row r="2" spans="1:9" ht="33">
      <c r="A2" s="1025" t="s">
        <v>720</v>
      </c>
      <c r="B2" s="1025"/>
      <c r="C2" s="1025"/>
      <c r="D2" s="1025"/>
      <c r="E2" s="1025"/>
      <c r="F2" s="1025"/>
      <c r="G2" s="1025"/>
      <c r="H2" s="1025"/>
      <c r="I2" s="1025"/>
    </row>
    <row r="3" spans="1:9" ht="12.75">
      <c r="A3" s="1022"/>
      <c r="B3" s="1022"/>
      <c r="C3" s="1022"/>
      <c r="D3" s="1022"/>
      <c r="E3" s="1022"/>
      <c r="F3" s="1022"/>
      <c r="G3" s="1022"/>
      <c r="H3" s="1022"/>
      <c r="I3" s="1022"/>
    </row>
    <row r="4" spans="1:9" ht="12.75">
      <c r="A4" s="4" t="s">
        <v>641</v>
      </c>
      <c r="B4" s="1023" t="str">
        <f>(eff_desc)</f>
        <v>GLI-LIPSCOMB COUNTY (2022)</v>
      </c>
      <c r="C4" s="1023"/>
      <c r="D4" s="1023"/>
      <c r="E4" s="1023"/>
      <c r="F4" s="1023"/>
      <c r="G4" s="1023"/>
      <c r="H4" s="1023"/>
      <c r="I4" s="1023"/>
    </row>
    <row r="5" spans="1:9" ht="12.75">
      <c r="A5" s="1022" t="s">
        <v>721</v>
      </c>
      <c r="B5" s="1022"/>
      <c r="C5" s="1022"/>
      <c r="D5" s="1022"/>
      <c r="E5" s="1022"/>
      <c r="F5" s="1022"/>
      <c r="G5" s="1022"/>
      <c r="H5" s="1022"/>
      <c r="I5" s="1022"/>
    </row>
    <row r="6" spans="1:9" ht="12.75">
      <c r="A6" s="516"/>
      <c r="B6" s="516"/>
      <c r="C6" s="516"/>
      <c r="D6" s="516"/>
      <c r="E6" s="516"/>
      <c r="F6" s="516"/>
      <c r="G6" s="516"/>
      <c r="H6" s="516"/>
      <c r="I6" s="516"/>
    </row>
    <row r="7" spans="1:9" ht="15">
      <c r="A7" s="1007" t="s">
        <v>722</v>
      </c>
      <c r="B7" s="1007"/>
      <c r="C7" s="1007"/>
      <c r="D7" s="507"/>
      <c r="E7" s="516" t="s">
        <v>723</v>
      </c>
      <c r="F7" s="518"/>
      <c r="G7" s="1007" t="s">
        <v>724</v>
      </c>
      <c r="H7" s="1007"/>
      <c r="I7" s="1007"/>
    </row>
    <row r="8" spans="1:9" ht="12.75">
      <c r="A8" s="1022"/>
      <c r="B8" s="1022"/>
      <c r="C8" s="1022"/>
      <c r="D8" s="519" t="s">
        <v>725</v>
      </c>
      <c r="E8" s="520"/>
      <c r="F8" s="520" t="s">
        <v>726</v>
      </c>
      <c r="G8" s="1022"/>
      <c r="H8" s="1022"/>
      <c r="I8" s="1022"/>
    </row>
    <row r="9" spans="1:9" ht="12.75">
      <c r="A9" s="515"/>
      <c r="B9" s="515"/>
      <c r="C9" s="515"/>
      <c r="D9" s="515"/>
      <c r="E9" s="520"/>
      <c r="F9" s="521"/>
      <c r="G9" s="515"/>
      <c r="H9" s="515"/>
      <c r="I9" s="515"/>
    </row>
    <row r="10" spans="1:9" ht="12.75">
      <c r="A10" s="1007" t="s">
        <v>727</v>
      </c>
      <c r="B10" s="1007"/>
      <c r="C10" s="1007"/>
      <c r="D10" s="1007"/>
      <c r="E10" s="1023" t="str">
        <f>(eff_desc)</f>
        <v>GLI-LIPSCOMB COUNTY (2022)</v>
      </c>
      <c r="F10" s="1023"/>
      <c r="G10" s="1023"/>
      <c r="H10" s="1007" t="s">
        <v>728</v>
      </c>
      <c r="I10" s="1007"/>
    </row>
    <row r="11" spans="1:9" ht="12.75">
      <c r="A11" s="1022"/>
      <c r="B11" s="1022"/>
      <c r="C11" s="1022"/>
      <c r="D11" s="1022"/>
      <c r="E11" s="1024" t="s">
        <v>721</v>
      </c>
      <c r="F11" s="1024"/>
      <c r="G11" s="1024"/>
      <c r="H11" s="1022"/>
      <c r="I11" s="1022"/>
    </row>
    <row r="12" spans="1:9" ht="12.75">
      <c r="A12" s="515"/>
      <c r="B12" s="515"/>
      <c r="C12" s="515"/>
      <c r="D12" s="515"/>
      <c r="E12" s="516"/>
      <c r="F12" s="515"/>
      <c r="G12" s="515"/>
      <c r="H12" s="515"/>
      <c r="I12" s="515"/>
    </row>
    <row r="13" spans="1:9" ht="15">
      <c r="A13" s="1004" t="s">
        <v>729</v>
      </c>
      <c r="B13" s="1004"/>
      <c r="C13" s="1004"/>
      <c r="D13" s="1004"/>
      <c r="E13" s="1009"/>
      <c r="F13" s="1009"/>
      <c r="G13" s="1009"/>
      <c r="H13" s="1009"/>
      <c r="I13" s="487" t="s">
        <v>730</v>
      </c>
    </row>
    <row r="14" spans="1:9" ht="14.25">
      <c r="A14" s="1006"/>
      <c r="B14" s="1006"/>
      <c r="C14" s="1006"/>
      <c r="D14" s="1006"/>
      <c r="E14" s="1007" t="s">
        <v>731</v>
      </c>
      <c r="F14" s="1007"/>
      <c r="G14" s="1007"/>
      <c r="H14" s="1007"/>
      <c r="I14" s="1007"/>
    </row>
    <row r="15" spans="1:9" ht="14.25">
      <c r="A15" s="1006"/>
      <c r="B15" s="1006"/>
      <c r="C15" s="1006"/>
      <c r="D15" s="1006"/>
      <c r="E15" s="1007" t="s">
        <v>732</v>
      </c>
      <c r="F15" s="1007"/>
      <c r="G15" s="1007"/>
      <c r="H15" s="1007"/>
      <c r="I15" s="1007"/>
    </row>
    <row r="16" spans="1:9" ht="14.25">
      <c r="A16" s="504"/>
      <c r="B16" s="504"/>
      <c r="C16" s="504"/>
      <c r="D16" s="504"/>
      <c r="E16" s="517"/>
      <c r="F16" s="517"/>
      <c r="G16" s="517"/>
      <c r="H16" s="517"/>
      <c r="I16" s="517"/>
    </row>
    <row r="17" spans="1:9" ht="15">
      <c r="A17" s="1007" t="s">
        <v>733</v>
      </c>
      <c r="B17" s="1007"/>
      <c r="C17" s="1007"/>
      <c r="D17" s="1007"/>
      <c r="E17" s="1007"/>
      <c r="F17" s="1007"/>
      <c r="G17" s="1009"/>
      <c r="H17" s="1009"/>
      <c r="I17" s="1009"/>
    </row>
    <row r="18" spans="1:9" ht="12.75">
      <c r="A18" s="1022"/>
      <c r="B18" s="1022"/>
      <c r="C18" s="1022"/>
      <c r="D18" s="1022"/>
      <c r="E18" s="1022"/>
      <c r="F18" s="1022"/>
      <c r="G18" s="1024" t="s">
        <v>734</v>
      </c>
      <c r="H18" s="1024"/>
      <c r="I18" s="1024"/>
    </row>
    <row r="19" spans="1:9" ht="12.75">
      <c r="A19" s="515"/>
      <c r="B19" s="515"/>
      <c r="C19" s="515"/>
      <c r="D19" s="515"/>
      <c r="E19" s="515"/>
      <c r="F19" s="515"/>
      <c r="G19" s="515"/>
      <c r="H19" s="515"/>
      <c r="I19" s="515"/>
    </row>
    <row r="20" spans="1:9" ht="15">
      <c r="A20" s="1007" t="s">
        <v>735</v>
      </c>
      <c r="B20" s="1007"/>
      <c r="C20" s="1007"/>
      <c r="D20" s="1007"/>
      <c r="E20" s="1009"/>
      <c r="F20" s="1009"/>
      <c r="G20" s="1009"/>
      <c r="H20" s="1009"/>
      <c r="I20" s="521" t="s">
        <v>736</v>
      </c>
    </row>
    <row r="21" spans="1:9" ht="14.25">
      <c r="A21" s="1006"/>
      <c r="B21" s="1006"/>
      <c r="C21" s="1006"/>
      <c r="D21" s="1006"/>
      <c r="E21" s="1024" t="s">
        <v>737</v>
      </c>
      <c r="F21" s="1024"/>
      <c r="G21" s="1024"/>
      <c r="H21" s="1024"/>
      <c r="I21" s="522"/>
    </row>
    <row r="22" spans="1:9" ht="12.75">
      <c r="A22" s="1022"/>
      <c r="B22" s="1022"/>
      <c r="C22" s="1022"/>
      <c r="D22" s="1022"/>
      <c r="E22" s="1022" t="s">
        <v>738</v>
      </c>
      <c r="F22" s="1022"/>
      <c r="G22" s="1022"/>
      <c r="H22" s="1022"/>
      <c r="I22" s="520"/>
    </row>
    <row r="23" spans="1:9" ht="12.75">
      <c r="A23" s="515"/>
      <c r="B23" s="515"/>
      <c r="C23" s="515"/>
      <c r="D23" s="515"/>
      <c r="E23" s="516"/>
      <c r="F23" s="515"/>
      <c r="G23" s="515"/>
      <c r="H23" s="515"/>
      <c r="I23" s="520"/>
    </row>
    <row r="24" spans="1:9" ht="15">
      <c r="A24" s="521" t="s">
        <v>739</v>
      </c>
      <c r="B24" s="520"/>
      <c r="C24" s="520"/>
      <c r="D24" s="516"/>
      <c r="E24" s="520"/>
      <c r="F24" s="520"/>
      <c r="G24" s="1009"/>
      <c r="H24" s="1009"/>
      <c r="I24" s="1009"/>
    </row>
    <row r="25" spans="1:9" ht="12.75">
      <c r="A25" s="1022"/>
      <c r="B25" s="1022"/>
      <c r="C25" s="1022"/>
      <c r="D25" s="1022"/>
      <c r="E25" s="1022"/>
      <c r="F25" s="1022"/>
      <c r="G25" s="1024" t="s">
        <v>740</v>
      </c>
      <c r="H25" s="1024"/>
      <c r="I25" s="1024"/>
    </row>
    <row r="26" spans="1:9" ht="12.75">
      <c r="A26" s="516"/>
      <c r="B26" s="516"/>
      <c r="C26" s="516"/>
      <c r="D26" s="516"/>
      <c r="E26" s="516"/>
      <c r="F26" s="516"/>
      <c r="G26" s="516"/>
      <c r="H26" s="516"/>
      <c r="I26" s="516"/>
    </row>
    <row r="27" spans="1:9" ht="12.75">
      <c r="A27" s="1007" t="s">
        <v>741</v>
      </c>
      <c r="B27" s="1007"/>
      <c r="C27" s="1007"/>
      <c r="D27" s="1007"/>
      <c r="E27" s="1007"/>
      <c r="F27" s="1007"/>
      <c r="G27" s="1007"/>
      <c r="H27" s="1007"/>
      <c r="I27" s="1007"/>
    </row>
    <row r="28" spans="1:9" ht="15">
      <c r="A28" s="1007" t="s">
        <v>742</v>
      </c>
      <c r="B28" s="1007"/>
      <c r="C28" s="1009"/>
      <c r="D28" s="1009"/>
      <c r="E28" s="1009"/>
      <c r="F28" s="1009"/>
      <c r="G28" s="1009"/>
      <c r="H28" s="1009"/>
      <c r="I28" s="521" t="s">
        <v>736</v>
      </c>
    </row>
    <row r="29" spans="1:9" ht="12.75">
      <c r="A29" s="1022"/>
      <c r="B29" s="1022"/>
      <c r="C29" s="1007" t="s">
        <v>743</v>
      </c>
      <c r="D29" s="1007"/>
      <c r="E29" s="1007"/>
      <c r="F29" s="1007"/>
      <c r="G29" s="1007"/>
      <c r="H29" s="1007"/>
      <c r="I29" s="1007"/>
    </row>
    <row r="30" spans="1:9" ht="12.75">
      <c r="A30" s="1022"/>
      <c r="B30" s="1022"/>
      <c r="C30" s="1022" t="s">
        <v>744</v>
      </c>
      <c r="D30" s="1022"/>
      <c r="E30" s="1022"/>
      <c r="F30" s="1022"/>
      <c r="G30" s="1022"/>
      <c r="H30" s="1022"/>
      <c r="I30" s="520"/>
    </row>
    <row r="31" spans="1:9" ht="12.75">
      <c r="A31" s="515"/>
      <c r="B31" s="515"/>
      <c r="C31" s="516"/>
      <c r="D31" s="515"/>
      <c r="E31" s="515"/>
      <c r="F31" s="515"/>
      <c r="G31" s="515"/>
      <c r="H31" s="515"/>
      <c r="I31" s="520"/>
    </row>
    <row r="32" spans="1:9" ht="15">
      <c r="A32" s="1007" t="s">
        <v>739</v>
      </c>
      <c r="B32" s="1007"/>
      <c r="C32" s="1007"/>
      <c r="D32" s="1007"/>
      <c r="E32" s="1007"/>
      <c r="F32" s="1007"/>
      <c r="G32" s="1009"/>
      <c r="H32" s="1009"/>
      <c r="I32" s="1009"/>
    </row>
    <row r="33" spans="1:9" ht="12.75">
      <c r="A33" s="1022"/>
      <c r="B33" s="1022"/>
      <c r="C33" s="1022"/>
      <c r="D33" s="1022"/>
      <c r="E33" s="1022"/>
      <c r="F33" s="1022"/>
      <c r="G33" s="1024" t="s">
        <v>740</v>
      </c>
      <c r="H33" s="1024"/>
      <c r="I33" s="1024"/>
    </row>
    <row r="34" spans="1:9" ht="12.75">
      <c r="A34" s="515"/>
      <c r="B34" s="515"/>
      <c r="C34" s="515"/>
      <c r="D34" s="515"/>
      <c r="E34" s="515"/>
      <c r="F34" s="515"/>
      <c r="G34" s="515"/>
      <c r="H34" s="515"/>
      <c r="I34" s="515"/>
    </row>
    <row r="35" spans="1:9" ht="12.75">
      <c r="A35" s="1007" t="s">
        <v>745</v>
      </c>
      <c r="B35" s="1007"/>
      <c r="C35" s="1007"/>
      <c r="D35" s="1007"/>
      <c r="E35" s="1007"/>
      <c r="F35" s="1007"/>
      <c r="G35" s="1007"/>
      <c r="H35" s="1007"/>
      <c r="I35" s="1007"/>
    </row>
    <row r="36" spans="1:9" ht="15">
      <c r="A36" s="1007" t="s">
        <v>742</v>
      </c>
      <c r="B36" s="1007"/>
      <c r="C36" s="1009"/>
      <c r="D36" s="1009"/>
      <c r="E36" s="1009"/>
      <c r="F36" s="1009"/>
      <c r="G36" s="1009"/>
      <c r="H36" s="1009"/>
      <c r="I36" s="521" t="s">
        <v>736</v>
      </c>
    </row>
    <row r="37" spans="1:9" ht="12.75">
      <c r="A37" s="1022"/>
      <c r="B37" s="1022"/>
      <c r="C37" s="1024" t="s">
        <v>746</v>
      </c>
      <c r="D37" s="1024"/>
      <c r="E37" s="1024"/>
      <c r="F37" s="1024"/>
      <c r="G37" s="1024"/>
      <c r="H37" s="1024"/>
      <c r="I37" s="520"/>
    </row>
    <row r="38" spans="1:9" ht="12.75">
      <c r="A38" s="1022"/>
      <c r="B38" s="1022"/>
      <c r="C38" s="1022" t="s">
        <v>747</v>
      </c>
      <c r="D38" s="1022"/>
      <c r="E38" s="1022"/>
      <c r="F38" s="1022"/>
      <c r="G38" s="1022"/>
      <c r="H38" s="1022"/>
      <c r="I38" s="520"/>
    </row>
    <row r="39" spans="1:9" ht="12.75">
      <c r="A39" s="516"/>
      <c r="B39" s="516"/>
      <c r="C39" s="516"/>
      <c r="D39" s="515"/>
      <c r="E39" s="515"/>
      <c r="F39" s="515"/>
      <c r="G39" s="515"/>
      <c r="H39" s="515"/>
      <c r="I39" s="520"/>
    </row>
    <row r="40" spans="1:9" ht="15">
      <c r="A40" s="521" t="s">
        <v>641</v>
      </c>
      <c r="B40" s="1009"/>
      <c r="C40" s="1009"/>
      <c r="D40" s="1009"/>
      <c r="E40" s="1009"/>
      <c r="F40" s="1009"/>
      <c r="G40" s="1007" t="s">
        <v>748</v>
      </c>
      <c r="H40" s="1007"/>
      <c r="I40" s="1007"/>
    </row>
    <row r="41" spans="1:9" ht="12.75">
      <c r="A41" s="520"/>
      <c r="B41" s="1024" t="s">
        <v>749</v>
      </c>
      <c r="C41" s="1024"/>
      <c r="D41" s="1024"/>
      <c r="E41" s="1024"/>
      <c r="F41" s="1024"/>
      <c r="G41" s="1022"/>
      <c r="H41" s="1022"/>
      <c r="I41" s="1022"/>
    </row>
    <row r="42" spans="1:9" ht="12.75">
      <c r="A42" s="520"/>
      <c r="B42" s="516"/>
      <c r="C42" s="515"/>
      <c r="D42" s="515"/>
      <c r="E42" s="515"/>
      <c r="F42" s="515"/>
      <c r="G42" s="515"/>
      <c r="H42" s="515"/>
      <c r="I42" s="515"/>
    </row>
    <row r="43" spans="1:13" ht="12.75">
      <c r="A43" s="1007" t="s">
        <v>750</v>
      </c>
      <c r="B43" s="1028"/>
      <c r="C43" s="1028"/>
      <c r="D43" s="1028"/>
      <c r="E43" s="1028"/>
      <c r="F43" s="1028"/>
      <c r="G43" s="1026">
        <f>(dateofmeeting)</f>
        <v>0</v>
      </c>
      <c r="H43" s="1026"/>
      <c r="I43" s="1026"/>
      <c r="J43" s="233"/>
      <c r="K43" s="233"/>
      <c r="L43" s="233"/>
      <c r="M43" s="233"/>
    </row>
    <row r="44" spans="1:9" ht="12.75">
      <c r="A44" s="1022"/>
      <c r="B44" s="1022"/>
      <c r="C44" s="1022"/>
      <c r="D44" s="1022"/>
      <c r="E44" s="1022"/>
      <c r="F44" s="1022"/>
      <c r="G44" s="1024" t="s">
        <v>751</v>
      </c>
      <c r="H44" s="1024"/>
      <c r="I44" s="1024"/>
    </row>
    <row r="45" spans="1:9" ht="12.75">
      <c r="A45" s="515"/>
      <c r="B45" s="515"/>
      <c r="C45" s="515"/>
      <c r="D45" s="515"/>
      <c r="E45" s="515"/>
      <c r="F45" s="515"/>
      <c r="G45" s="516"/>
      <c r="H45" s="515"/>
      <c r="I45" s="515"/>
    </row>
    <row r="46" spans="1:9" ht="12.75">
      <c r="A46" s="517" t="s">
        <v>752</v>
      </c>
      <c r="B46" s="1023">
        <f>(meetingplace)</f>
        <v>0</v>
      </c>
      <c r="C46" s="1023"/>
      <c r="D46" s="1023"/>
      <c r="E46" s="1023"/>
      <c r="F46" s="1023"/>
      <c r="G46" s="1023"/>
      <c r="H46" s="1023"/>
      <c r="I46" s="1023"/>
    </row>
    <row r="47" spans="1:9" ht="12.75">
      <c r="A47" s="515"/>
      <c r="B47" s="1024" t="s">
        <v>753</v>
      </c>
      <c r="C47" s="1024"/>
      <c r="D47" s="1024"/>
      <c r="E47" s="1024"/>
      <c r="F47" s="1024"/>
      <c r="G47" s="1024"/>
      <c r="H47" s="1024"/>
      <c r="I47" s="1024"/>
    </row>
    <row r="48" spans="1:9" ht="12.75">
      <c r="A48" s="515"/>
      <c r="B48" s="516"/>
      <c r="C48" s="515"/>
      <c r="D48" s="515"/>
      <c r="E48" s="515"/>
      <c r="F48" s="515"/>
      <c r="G48" s="515"/>
      <c r="H48" s="515"/>
      <c r="I48" s="515"/>
    </row>
    <row r="49" spans="1:9" ht="12.75">
      <c r="A49" s="517" t="s">
        <v>752</v>
      </c>
      <c r="B49" s="1023">
        <f>(timeofmeeting)</f>
        <v>0</v>
      </c>
      <c r="C49" s="1023"/>
      <c r="D49" s="1023"/>
      <c r="E49" s="1023"/>
      <c r="F49" s="515"/>
      <c r="G49" s="516"/>
      <c r="H49" s="515"/>
      <c r="I49" s="515"/>
    </row>
    <row r="50" spans="1:9" ht="12.75">
      <c r="A50" s="515"/>
      <c r="B50" s="1024" t="s">
        <v>754</v>
      </c>
      <c r="C50" s="1024"/>
      <c r="D50" s="1024"/>
      <c r="E50" s="1024"/>
      <c r="F50" s="515"/>
      <c r="G50" s="516"/>
      <c r="H50" s="515"/>
      <c r="I50" s="515"/>
    </row>
    <row r="51" spans="1:9" ht="12.75">
      <c r="A51" s="515"/>
      <c r="B51" s="516"/>
      <c r="C51" s="515"/>
      <c r="D51" s="515"/>
      <c r="E51" s="515"/>
      <c r="F51" s="515"/>
      <c r="G51" s="516"/>
      <c r="H51" s="515"/>
      <c r="I51" s="515"/>
    </row>
    <row r="52" spans="1:9" ht="12.75">
      <c r="A52" s="515" t="s">
        <v>641</v>
      </c>
      <c r="B52" s="1027"/>
      <c r="C52" s="1027"/>
      <c r="D52" s="1027"/>
      <c r="E52" s="1022" t="s">
        <v>755</v>
      </c>
      <c r="F52" s="1022"/>
      <c r="G52" s="1022"/>
      <c r="H52" s="1022"/>
      <c r="I52" s="1022"/>
    </row>
    <row r="53" spans="1:9" ht="12.75">
      <c r="A53" s="515"/>
      <c r="B53" s="1024" t="s">
        <v>749</v>
      </c>
      <c r="C53" s="1024"/>
      <c r="D53" s="1024"/>
      <c r="E53" s="515"/>
      <c r="F53" s="515"/>
      <c r="G53" s="516"/>
      <c r="H53" s="515"/>
      <c r="I53" s="515"/>
    </row>
    <row r="54" spans="1:9" ht="12.75">
      <c r="A54" s="1027"/>
      <c r="B54" s="1027"/>
      <c r="C54" s="1027"/>
      <c r="D54" s="1027"/>
      <c r="E54" s="1027"/>
      <c r="F54" s="1027"/>
      <c r="G54" s="1027"/>
      <c r="H54" s="515"/>
      <c r="I54" s="515"/>
    </row>
    <row r="55" spans="1:9" ht="12.75">
      <c r="A55" s="1024" t="s">
        <v>756</v>
      </c>
      <c r="B55" s="1024"/>
      <c r="C55" s="1024"/>
      <c r="D55" s="1024"/>
      <c r="E55" s="1024"/>
      <c r="F55" s="1024"/>
      <c r="G55" s="1024"/>
      <c r="H55" s="515"/>
      <c r="I55" s="515"/>
    </row>
    <row r="56" spans="1:9" ht="12.75">
      <c r="A56" s="515"/>
      <c r="B56" s="516"/>
      <c r="C56" s="515"/>
      <c r="D56" s="515"/>
      <c r="E56" s="515"/>
      <c r="F56" s="515"/>
      <c r="G56" s="516"/>
      <c r="H56" s="515"/>
      <c r="I56" s="515"/>
    </row>
    <row r="57" spans="1:9" ht="12.75">
      <c r="A57" s="1007" t="s">
        <v>714</v>
      </c>
      <c r="B57" s="1007"/>
      <c r="C57" s="1007"/>
      <c r="D57" s="1007"/>
      <c r="E57" s="1007"/>
      <c r="F57" s="1007"/>
      <c r="G57" s="1007"/>
      <c r="H57" s="1007"/>
      <c r="I57" s="1007"/>
    </row>
    <row r="58" spans="1:9" ht="12.75">
      <c r="A58" s="1007" t="s">
        <v>715</v>
      </c>
      <c r="B58" s="1007"/>
      <c r="C58" s="1007"/>
      <c r="D58" s="1007"/>
      <c r="E58" s="1007"/>
      <c r="F58" s="1007"/>
      <c r="G58" s="1007"/>
      <c r="H58" s="1007"/>
      <c r="I58" s="1007"/>
    </row>
    <row r="59" spans="1:9" ht="12.75">
      <c r="A59" s="1005" t="s">
        <v>716</v>
      </c>
      <c r="B59" s="1005"/>
      <c r="C59" s="1005"/>
      <c r="D59" s="1005"/>
      <c r="E59" s="1005"/>
      <c r="F59" s="1005"/>
      <c r="G59" s="1005"/>
      <c r="H59" s="1005"/>
      <c r="I59" s="1005"/>
    </row>
    <row r="60" spans="1:9" ht="12.75">
      <c r="A60" s="1029" t="s">
        <v>621</v>
      </c>
      <c r="B60" s="1029"/>
      <c r="C60" s="1029"/>
      <c r="D60" s="1029"/>
      <c r="E60" s="1029"/>
      <c r="F60" s="1029"/>
      <c r="G60" s="1029"/>
      <c r="H60" s="1029"/>
      <c r="I60" s="1029"/>
    </row>
    <row r="61" spans="1:9" ht="12.75">
      <c r="A61" s="1005" t="s">
        <v>757</v>
      </c>
      <c r="B61" s="1005"/>
      <c r="C61" s="1005"/>
      <c r="D61" s="1005"/>
      <c r="E61" s="1005"/>
      <c r="F61" s="1005"/>
      <c r="G61" s="1005"/>
      <c r="H61" s="1005"/>
      <c r="I61" s="100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5" t="s">
        <v>758</v>
      </c>
      <c r="B1" s="1005"/>
      <c r="C1" s="1005"/>
      <c r="D1" s="1005"/>
      <c r="E1" s="1005"/>
      <c r="F1" s="1005"/>
      <c r="G1" s="1005"/>
      <c r="H1" s="1005"/>
      <c r="I1" s="1005"/>
    </row>
    <row r="2" spans="1:9" ht="33">
      <c r="A2" s="1025" t="s">
        <v>759</v>
      </c>
      <c r="B2" s="1025"/>
      <c r="C2" s="1025"/>
      <c r="D2" s="1025"/>
      <c r="E2" s="1025"/>
      <c r="F2" s="1025"/>
      <c r="G2" s="1025"/>
      <c r="H2" s="1025"/>
      <c r="I2" s="1025"/>
    </row>
    <row r="3" spans="1:9" ht="33">
      <c r="A3" s="1025" t="s">
        <v>760</v>
      </c>
      <c r="B3" s="1025"/>
      <c r="C3" s="1025"/>
      <c r="D3" s="1025"/>
      <c r="E3" s="1025"/>
      <c r="F3" s="1025"/>
      <c r="G3" s="1025"/>
      <c r="H3" s="1025"/>
      <c r="I3" s="1025"/>
    </row>
    <row r="4" spans="1:9" ht="15">
      <c r="A4" s="505" t="s">
        <v>641</v>
      </c>
      <c r="B4" s="1008" t="str">
        <f>(eff_desc)</f>
        <v>GLI-LIPSCOMB COUNTY (2022)</v>
      </c>
      <c r="C4" s="1008"/>
      <c r="D4" s="1008"/>
      <c r="E4" s="1008"/>
      <c r="F4" s="1008"/>
      <c r="G4" s="1008"/>
      <c r="H4" s="1018" t="s">
        <v>761</v>
      </c>
      <c r="I4" s="1018"/>
    </row>
    <row r="5" spans="1:9" ht="15">
      <c r="A5" s="487"/>
      <c r="B5" s="1018" t="s">
        <v>762</v>
      </c>
      <c r="C5" s="1018"/>
      <c r="D5" s="1018"/>
      <c r="E5" s="1018"/>
      <c r="F5" s="1018"/>
      <c r="G5" s="1018"/>
      <c r="H5" s="487"/>
      <c r="I5" s="487"/>
    </row>
    <row r="6" spans="1:9" ht="15">
      <c r="A6" s="1004" t="s">
        <v>763</v>
      </c>
      <c r="B6" s="1004"/>
      <c r="C6" s="1008">
        <f>(publicmeetingat)</f>
        <v>0</v>
      </c>
      <c r="D6" s="1008"/>
      <c r="E6" s="1008"/>
      <c r="F6" s="1008"/>
      <c r="G6" s="1008"/>
      <c r="H6" s="1008"/>
      <c r="I6" s="1008"/>
    </row>
    <row r="7" spans="1:9" ht="15">
      <c r="A7" s="1018"/>
      <c r="B7" s="1018"/>
      <c r="C7" s="1015" t="s">
        <v>764</v>
      </c>
      <c r="D7" s="1015"/>
      <c r="E7" s="1015"/>
      <c r="F7" s="1015"/>
      <c r="G7" s="1015"/>
      <c r="H7" s="1015"/>
      <c r="I7" s="1015"/>
    </row>
    <row r="8" spans="1:9" ht="15">
      <c r="A8" s="487" t="s">
        <v>765</v>
      </c>
      <c r="B8" s="1008">
        <f>(nameofroom_building_physicallocation)</f>
        <v>0</v>
      </c>
      <c r="C8" s="1008"/>
      <c r="D8" s="1008"/>
      <c r="E8" s="1008"/>
      <c r="F8" s="1008"/>
      <c r="G8" s="1008"/>
      <c r="H8" s="1008"/>
      <c r="I8" s="1008"/>
    </row>
    <row r="9" spans="1:9" ht="15">
      <c r="A9" s="1018" t="s">
        <v>766</v>
      </c>
      <c r="B9" s="1018"/>
      <c r="C9" s="1018"/>
      <c r="D9" s="1018"/>
      <c r="E9" s="1018"/>
      <c r="F9" s="1018"/>
      <c r="G9" s="1018"/>
      <c r="H9" s="1018"/>
      <c r="I9" s="1018"/>
    </row>
    <row r="10" spans="1:9" ht="15">
      <c r="A10" s="1008">
        <f>(city_state)</f>
        <v>0</v>
      </c>
      <c r="B10" s="1008"/>
      <c r="C10" s="1008"/>
      <c r="D10" s="1008"/>
      <c r="E10" s="1018"/>
      <c r="F10" s="1018"/>
      <c r="G10" s="1018"/>
      <c r="H10" s="1018"/>
      <c r="I10" s="1018"/>
    </row>
    <row r="11" spans="1:9" ht="15">
      <c r="A11" s="1015" t="s">
        <v>767</v>
      </c>
      <c r="B11" s="1015"/>
      <c r="C11" s="1015"/>
      <c r="D11" s="1015"/>
      <c r="E11" s="1018"/>
      <c r="F11" s="1018"/>
      <c r="G11" s="1018"/>
      <c r="H11" s="1018"/>
      <c r="I11" s="1018"/>
    </row>
    <row r="12" spans="1:9" ht="15">
      <c r="A12" s="1018"/>
      <c r="B12" s="1018"/>
      <c r="C12" s="1018"/>
      <c r="D12" s="1018"/>
      <c r="E12" s="1018"/>
      <c r="F12" s="1018"/>
      <c r="G12" s="1018"/>
      <c r="H12" s="1018"/>
      <c r="I12" s="1018"/>
    </row>
    <row r="13" spans="1:9" ht="14.25">
      <c r="A13" s="1019" t="s">
        <v>768</v>
      </c>
      <c r="B13" s="1019"/>
      <c r="C13" s="1019"/>
      <c r="D13" s="1019"/>
      <c r="E13" s="1019"/>
      <c r="F13" s="1019"/>
      <c r="G13" s="1019"/>
      <c r="H13" s="1019"/>
      <c r="I13" s="1019"/>
    </row>
    <row r="14" spans="1:9" ht="14.25">
      <c r="A14" s="1019" t="s">
        <v>769</v>
      </c>
      <c r="B14" s="1019"/>
      <c r="C14" s="1019"/>
      <c r="D14" s="1019"/>
      <c r="E14" s="1019"/>
      <c r="F14" s="1019"/>
      <c r="G14" s="1019"/>
      <c r="H14" s="1019"/>
      <c r="I14" s="1019"/>
    </row>
    <row r="15" spans="1:9" ht="15">
      <c r="A15" s="1004"/>
      <c r="B15" s="1004"/>
      <c r="C15" s="1004"/>
      <c r="D15" s="1004"/>
      <c r="E15" s="1004"/>
      <c r="F15" s="1004"/>
      <c r="G15" s="1004"/>
      <c r="H15" s="1004"/>
      <c r="I15" s="1004"/>
    </row>
    <row r="16" spans="1:9" ht="15">
      <c r="A16" s="1004" t="s">
        <v>770</v>
      </c>
      <c r="B16" s="1004"/>
      <c r="C16" s="1004"/>
      <c r="D16" s="1004"/>
      <c r="E16" s="1004"/>
      <c r="F16" s="1004"/>
      <c r="G16" s="1004"/>
      <c r="H16" s="1004"/>
      <c r="I16" s="1004"/>
    </row>
    <row r="17" spans="1:9" ht="15">
      <c r="A17" s="1004" t="s">
        <v>771</v>
      </c>
      <c r="B17" s="1004"/>
      <c r="C17" s="1004"/>
      <c r="D17" s="1004"/>
      <c r="E17" s="1004"/>
      <c r="F17" s="1004"/>
      <c r="G17" s="1004"/>
      <c r="H17" s="1004"/>
      <c r="I17" s="1004"/>
    </row>
    <row r="18" spans="1:9" ht="15">
      <c r="A18" s="1004" t="s">
        <v>772</v>
      </c>
      <c r="B18" s="1004"/>
      <c r="C18" s="1004"/>
      <c r="D18" s="1004"/>
      <c r="E18" s="1004"/>
      <c r="F18" s="1004"/>
      <c r="G18" s="1004"/>
      <c r="H18" s="1004"/>
      <c r="I18" s="1004"/>
    </row>
    <row r="19" spans="1:9" ht="15">
      <c r="A19" s="1030"/>
      <c r="B19" s="1030"/>
      <c r="C19" s="1030"/>
      <c r="D19" s="1030"/>
      <c r="E19" s="1030"/>
      <c r="F19" s="1030"/>
      <c r="G19" s="1030"/>
      <c r="H19" s="1030"/>
      <c r="I19" s="1030"/>
    </row>
    <row r="20" spans="1:9" ht="15">
      <c r="A20" s="1018"/>
      <c r="B20" s="1018"/>
      <c r="C20" s="1018"/>
      <c r="D20" s="1018"/>
      <c r="E20" s="1018"/>
      <c r="F20" s="1018"/>
      <c r="G20" s="1018"/>
      <c r="H20" s="1018"/>
      <c r="I20" s="1018"/>
    </row>
    <row r="21" spans="1:9" ht="15">
      <c r="A21" s="1004" t="s">
        <v>773</v>
      </c>
      <c r="B21" s="1004"/>
      <c r="C21" s="1004"/>
      <c r="D21" s="518" t="s">
        <v>602</v>
      </c>
      <c r="E21" s="1004" t="s">
        <v>774</v>
      </c>
      <c r="F21" s="1004"/>
      <c r="G21" s="1004"/>
      <c r="H21" s="1004"/>
      <c r="I21" s="1004"/>
    </row>
    <row r="22" spans="1:9" ht="15">
      <c r="A22" s="1031" t="s">
        <v>775</v>
      </c>
      <c r="B22" s="1031"/>
      <c r="C22" s="1031"/>
      <c r="D22" s="487"/>
      <c r="E22" s="1032"/>
      <c r="F22" s="1032"/>
      <c r="G22" s="1032"/>
      <c r="H22" s="1032"/>
      <c r="I22" s="1032"/>
    </row>
    <row r="23" spans="1:9" ht="15">
      <c r="A23" s="1031" t="s">
        <v>776</v>
      </c>
      <c r="B23" s="1031"/>
      <c r="C23" s="1031"/>
      <c r="D23" s="518" t="s">
        <v>602</v>
      </c>
      <c r="E23" s="1032" t="s">
        <v>777</v>
      </c>
      <c r="F23" s="1032"/>
      <c r="G23" s="1032"/>
      <c r="H23" s="1032"/>
      <c r="I23" s="1032"/>
    </row>
    <row r="24" spans="1:9" ht="15">
      <c r="A24" s="1008"/>
      <c r="B24" s="1008"/>
      <c r="C24" s="1008"/>
      <c r="D24" s="1008"/>
      <c r="E24" s="1008"/>
      <c r="F24" s="1008"/>
      <c r="G24" s="1008"/>
      <c r="H24" s="1008"/>
      <c r="I24" s="1008"/>
    </row>
    <row r="25" spans="1:9" ht="14.25">
      <c r="A25" s="1006" t="s">
        <v>778</v>
      </c>
      <c r="B25" s="1006"/>
      <c r="C25" s="1006"/>
      <c r="D25" s="1006"/>
      <c r="E25" s="1006"/>
      <c r="F25" s="1006"/>
      <c r="G25" s="1006"/>
      <c r="H25" s="1006"/>
      <c r="I25" s="1006"/>
    </row>
    <row r="26" spans="1:9" ht="14.25">
      <c r="A26" s="1006"/>
      <c r="B26" s="1006"/>
      <c r="C26" s="1006"/>
      <c r="D26" s="1006"/>
      <c r="E26" s="1006"/>
      <c r="F26" s="1006"/>
      <c r="G26" s="1006"/>
      <c r="H26" s="1006"/>
      <c r="I26" s="1006"/>
    </row>
    <row r="27" spans="1:9" ht="15">
      <c r="A27" s="1004" t="s">
        <v>779</v>
      </c>
      <c r="B27" s="1004"/>
      <c r="C27" s="1004"/>
      <c r="D27" s="1004"/>
      <c r="E27" s="1004"/>
      <c r="F27" s="1004"/>
      <c r="G27" s="1004"/>
      <c r="H27" s="1004"/>
      <c r="I27" s="1004"/>
    </row>
    <row r="28" spans="1:9" ht="15">
      <c r="A28" s="1004" t="s">
        <v>780</v>
      </c>
      <c r="B28" s="1004"/>
      <c r="C28" s="1004"/>
      <c r="D28" s="1004"/>
      <c r="E28" s="1004"/>
      <c r="F28" s="1004"/>
      <c r="G28" s="1004"/>
      <c r="H28" s="1004"/>
      <c r="I28" s="1004"/>
    </row>
    <row r="29" spans="1:9" ht="15">
      <c r="A29" s="1004" t="s">
        <v>781</v>
      </c>
      <c r="B29" s="1004"/>
      <c r="C29" s="1004"/>
      <c r="D29" s="1004"/>
      <c r="E29" s="1004"/>
      <c r="F29" s="1004"/>
      <c r="G29" s="1004"/>
      <c r="H29" s="1004"/>
      <c r="I29" s="1004"/>
    </row>
    <row r="30" spans="1:9" ht="15">
      <c r="A30" s="1018"/>
      <c r="B30" s="1018"/>
      <c r="C30" s="1018"/>
      <c r="D30" s="1018"/>
      <c r="E30" s="1018"/>
      <c r="F30" s="1018"/>
      <c r="G30" s="1018"/>
      <c r="H30" s="1018"/>
      <c r="I30" s="1018"/>
    </row>
    <row r="31" spans="1:9" ht="15">
      <c r="A31" s="1004" t="s">
        <v>782</v>
      </c>
      <c r="B31" s="1004"/>
      <c r="C31" s="1004"/>
      <c r="D31" s="508"/>
      <c r="E31" s="1004" t="s">
        <v>783</v>
      </c>
      <c r="F31" s="1004"/>
      <c r="G31" s="508"/>
      <c r="H31" s="1004" t="s">
        <v>784</v>
      </c>
      <c r="I31" s="1004"/>
    </row>
    <row r="32" spans="1:9" ht="15">
      <c r="A32" s="1004" t="s">
        <v>785</v>
      </c>
      <c r="B32" s="1004"/>
      <c r="C32" s="1004"/>
      <c r="D32" s="510"/>
      <c r="E32" s="1004" t="s">
        <v>783</v>
      </c>
      <c r="F32" s="1004"/>
      <c r="G32" s="510"/>
      <c r="H32" s="1004" t="s">
        <v>784</v>
      </c>
      <c r="I32" s="1004"/>
    </row>
    <row r="33" spans="1:9" ht="15">
      <c r="A33" s="1004" t="s">
        <v>786</v>
      </c>
      <c r="B33" s="1004"/>
      <c r="C33" s="1004"/>
      <c r="D33" s="510"/>
      <c r="E33" s="1004" t="s">
        <v>783</v>
      </c>
      <c r="F33" s="1004"/>
      <c r="G33" s="510"/>
      <c r="H33" s="1004" t="s">
        <v>784</v>
      </c>
      <c r="I33" s="1004"/>
    </row>
    <row r="34" spans="1:9" ht="15">
      <c r="A34" s="1018"/>
      <c r="B34" s="1018"/>
      <c r="C34" s="1018"/>
      <c r="D34" s="1018"/>
      <c r="E34" s="1018"/>
      <c r="F34" s="1018"/>
      <c r="G34" s="1018"/>
      <c r="H34" s="1018"/>
      <c r="I34" s="1018"/>
    </row>
    <row r="35" spans="1:9" ht="14.25">
      <c r="A35" s="1006" t="s">
        <v>787</v>
      </c>
      <c r="B35" s="1006"/>
      <c r="C35" s="1006"/>
      <c r="D35" s="1006"/>
      <c r="E35" s="1006"/>
      <c r="F35" s="1006"/>
      <c r="G35" s="1006"/>
      <c r="H35" s="1006"/>
      <c r="I35" s="1006"/>
    </row>
    <row r="36" spans="1:9" ht="14.25">
      <c r="A36" s="1006" t="s">
        <v>788</v>
      </c>
      <c r="B36" s="1006"/>
      <c r="C36" s="1006"/>
      <c r="D36" s="1006"/>
      <c r="E36" s="1006"/>
      <c r="F36" s="1006"/>
      <c r="G36" s="1006"/>
      <c r="H36" s="1006"/>
      <c r="I36" s="1006"/>
    </row>
    <row r="37" spans="1:9" ht="15">
      <c r="A37" s="1018"/>
      <c r="B37" s="1018"/>
      <c r="C37" s="1018"/>
      <c r="D37" s="1018"/>
      <c r="E37" s="1018"/>
      <c r="F37" s="1018"/>
      <c r="G37" s="1018"/>
      <c r="H37" s="1018"/>
      <c r="I37" s="1018"/>
    </row>
    <row r="38" spans="1:9" ht="15">
      <c r="A38" s="1018"/>
      <c r="B38" s="1018"/>
      <c r="C38" s="1018"/>
      <c r="D38" s="1018"/>
      <c r="E38" s="509" t="s">
        <v>789</v>
      </c>
      <c r="F38" s="487"/>
      <c r="G38" s="509" t="s">
        <v>790</v>
      </c>
      <c r="H38" s="1018"/>
      <c r="I38" s="1018"/>
    </row>
    <row r="39" spans="1:9" ht="15">
      <c r="A39" s="1004" t="s">
        <v>791</v>
      </c>
      <c r="B39" s="1004"/>
      <c r="C39" s="1004"/>
      <c r="D39" s="1004"/>
      <c r="E39" s="518" t="s">
        <v>602</v>
      </c>
      <c r="F39" s="488"/>
      <c r="G39" s="518" t="s">
        <v>602</v>
      </c>
      <c r="H39" s="1018"/>
      <c r="I39" s="1018"/>
    </row>
    <row r="40" spans="1:9" ht="15">
      <c r="A40" s="1004" t="s">
        <v>792</v>
      </c>
      <c r="B40" s="1004"/>
      <c r="C40" s="1004"/>
      <c r="D40" s="1004"/>
      <c r="E40" s="518" t="s">
        <v>602</v>
      </c>
      <c r="F40" s="488"/>
      <c r="G40" s="524" t="s">
        <v>602</v>
      </c>
      <c r="H40" s="1018"/>
      <c r="I40" s="1018"/>
    </row>
    <row r="41" spans="1:9" ht="15">
      <c r="A41" s="1004" t="s">
        <v>793</v>
      </c>
      <c r="B41" s="1004"/>
      <c r="C41" s="1004"/>
      <c r="D41" s="1004"/>
      <c r="E41" s="518" t="s">
        <v>602</v>
      </c>
      <c r="F41" s="488"/>
      <c r="G41" s="524" t="s">
        <v>602</v>
      </c>
      <c r="H41" s="1018"/>
      <c r="I41" s="1018"/>
    </row>
    <row r="42" spans="1:9" ht="15">
      <c r="A42" s="1004" t="s">
        <v>794</v>
      </c>
      <c r="B42" s="1004"/>
      <c r="C42" s="1004"/>
      <c r="D42" s="1004"/>
      <c r="E42" s="518" t="s">
        <v>602</v>
      </c>
      <c r="F42" s="488"/>
      <c r="G42" s="524" t="s">
        <v>602</v>
      </c>
      <c r="H42" s="1018"/>
      <c r="I42" s="1018"/>
    </row>
    <row r="43" spans="1:13" ht="15">
      <c r="A43" s="1018"/>
      <c r="B43" s="1033"/>
      <c r="C43" s="1033"/>
      <c r="D43" s="1033"/>
      <c r="E43" s="1033"/>
      <c r="F43" s="1033"/>
      <c r="G43" s="1033"/>
      <c r="H43" s="1033"/>
      <c r="I43" s="1033"/>
      <c r="J43" s="233"/>
      <c r="K43" s="233"/>
      <c r="L43" s="233"/>
      <c r="M43" s="233"/>
    </row>
    <row r="44" spans="1:9" ht="15">
      <c r="A44" s="1004" t="s">
        <v>795</v>
      </c>
      <c r="B44" s="1004"/>
      <c r="C44" s="1004"/>
      <c r="D44" s="1004"/>
      <c r="E44" s="1004"/>
      <c r="F44" s="1004"/>
      <c r="G44" s="1004"/>
      <c r="H44" s="1004"/>
      <c r="I44" s="1004"/>
    </row>
    <row r="45" spans="1:9" ht="15">
      <c r="A45" s="1004" t="s">
        <v>796</v>
      </c>
      <c r="B45" s="1004"/>
      <c r="C45" s="1004"/>
      <c r="D45" s="1004"/>
      <c r="E45" s="1004"/>
      <c r="F45" s="1004"/>
      <c r="G45" s="1004"/>
      <c r="H45" s="1004"/>
      <c r="I45" s="1004"/>
    </row>
    <row r="46" spans="1:9" ht="15">
      <c r="A46" s="1004" t="s">
        <v>797</v>
      </c>
      <c r="B46" s="1004"/>
      <c r="C46" s="1004"/>
      <c r="D46" s="1004"/>
      <c r="E46" s="1004"/>
      <c r="F46" s="1004"/>
      <c r="G46" s="1004"/>
      <c r="H46" s="1004"/>
      <c r="I46" s="1004"/>
    </row>
    <row r="47" spans="1:9" ht="14.25">
      <c r="A47" s="1006" t="s">
        <v>798</v>
      </c>
      <c r="B47" s="1006"/>
      <c r="C47" s="1006"/>
      <c r="D47" s="1006"/>
      <c r="E47" s="1006"/>
      <c r="F47" s="1006"/>
      <c r="G47" s="1006"/>
      <c r="H47" s="1006"/>
      <c r="I47" s="1006"/>
    </row>
    <row r="48" spans="1:9" ht="15">
      <c r="A48" s="1034"/>
      <c r="B48" s="1034"/>
      <c r="C48" s="1034"/>
      <c r="D48" s="1034"/>
      <c r="E48" s="1034"/>
      <c r="F48" s="1034"/>
      <c r="G48" s="1034"/>
      <c r="H48" s="1034"/>
      <c r="I48" s="1034"/>
    </row>
    <row r="49" spans="1:9" ht="15">
      <c r="A49" s="1018" t="s">
        <v>799</v>
      </c>
      <c r="B49" s="1018"/>
      <c r="C49" s="1018"/>
      <c r="D49" s="1018"/>
      <c r="E49" s="1018"/>
      <c r="F49" s="1018"/>
      <c r="G49" s="1013" t="s">
        <v>602</v>
      </c>
      <c r="H49" s="1013"/>
      <c r="I49" s="487"/>
    </row>
    <row r="50" spans="1:9" ht="15">
      <c r="A50" s="1004" t="s">
        <v>800</v>
      </c>
      <c r="B50" s="1004"/>
      <c r="C50" s="1004"/>
      <c r="D50" s="1004"/>
      <c r="E50" s="1004"/>
      <c r="F50" s="1004"/>
      <c r="G50" s="1004"/>
      <c r="H50" s="1004"/>
      <c r="I50" s="1004"/>
    </row>
    <row r="51" spans="1:9" ht="15">
      <c r="A51" s="505"/>
      <c r="B51" s="505"/>
      <c r="C51" s="505"/>
      <c r="D51" s="505"/>
      <c r="E51" s="505"/>
      <c r="F51" s="505"/>
      <c r="G51" s="505"/>
      <c r="H51" s="505"/>
      <c r="I51" s="505"/>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2"/>
      <c r="B1" s="1022"/>
      <c r="C1" s="1022"/>
      <c r="D1" s="1022"/>
      <c r="E1" s="1022"/>
      <c r="F1" s="1022"/>
      <c r="G1" s="1022"/>
      <c r="H1" s="1022"/>
      <c r="I1" s="1022"/>
      <c r="J1" s="1022"/>
      <c r="K1" s="1022"/>
      <c r="L1" s="1022"/>
    </row>
    <row r="2" spans="1:12" ht="12.75">
      <c r="A2" s="1022"/>
      <c r="B2" s="1022"/>
      <c r="C2" s="1022"/>
      <c r="D2" s="1022"/>
      <c r="E2" s="1022"/>
      <c r="F2" s="1022"/>
      <c r="G2" s="1022"/>
      <c r="H2" s="1022"/>
      <c r="I2" s="1022"/>
      <c r="J2" s="1022"/>
      <c r="K2" s="1022"/>
      <c r="L2" s="1022"/>
    </row>
    <row r="3" spans="1:12" ht="14.25">
      <c r="A3" s="1035" t="s">
        <v>801</v>
      </c>
      <c r="B3" s="1006"/>
      <c r="C3" s="1006"/>
      <c r="D3" s="1006"/>
      <c r="E3" s="1006"/>
      <c r="F3" s="1006"/>
      <c r="G3" s="1006"/>
      <c r="H3" s="1006"/>
      <c r="I3" s="1006"/>
      <c r="J3" s="1006"/>
      <c r="K3" s="1006"/>
      <c r="L3" s="1006"/>
    </row>
    <row r="4" spans="1:12" ht="14.25">
      <c r="A4" s="1006"/>
      <c r="B4" s="1006"/>
      <c r="C4" s="1006"/>
      <c r="D4" s="1006"/>
      <c r="E4" s="1006"/>
      <c r="F4" s="1006"/>
      <c r="G4" s="1006"/>
      <c r="H4" s="1006"/>
      <c r="I4" s="1006"/>
      <c r="J4" s="1006"/>
      <c r="K4" s="1006"/>
      <c r="L4" s="1006"/>
    </row>
    <row r="5" spans="1:12" ht="30">
      <c r="A5" s="487"/>
      <c r="B5" s="525" t="s">
        <v>802</v>
      </c>
      <c r="C5" s="526"/>
      <c r="D5" s="527" t="s">
        <v>803</v>
      </c>
      <c r="E5" s="528"/>
      <c r="F5" s="529" t="s">
        <v>804</v>
      </c>
      <c r="G5" s="530"/>
      <c r="H5" s="527" t="s">
        <v>805</v>
      </c>
      <c r="I5" s="487"/>
      <c r="J5" s="527" t="s">
        <v>806</v>
      </c>
      <c r="K5" s="487"/>
      <c r="L5" s="487"/>
    </row>
    <row r="6" spans="1:12" ht="15">
      <c r="A6" s="487" t="s">
        <v>807</v>
      </c>
      <c r="B6" s="531" t="s">
        <v>602</v>
      </c>
      <c r="C6" s="487"/>
      <c r="D6" s="531" t="s">
        <v>602</v>
      </c>
      <c r="E6" s="487" t="s">
        <v>808</v>
      </c>
      <c r="F6" s="531" t="s">
        <v>602</v>
      </c>
      <c r="G6" s="487"/>
      <c r="H6" s="531" t="s">
        <v>602</v>
      </c>
      <c r="I6" s="487"/>
      <c r="J6" s="531" t="s">
        <v>602</v>
      </c>
      <c r="K6" s="487"/>
      <c r="L6" s="487"/>
    </row>
    <row r="7" spans="1:12" ht="60">
      <c r="A7" s="526" t="s">
        <v>809</v>
      </c>
      <c r="B7" s="532" t="s">
        <v>602</v>
      </c>
      <c r="C7" s="533"/>
      <c r="D7" s="532" t="s">
        <v>602</v>
      </c>
      <c r="E7" s="533" t="s">
        <v>808</v>
      </c>
      <c r="F7" s="532" t="s">
        <v>602</v>
      </c>
      <c r="G7" s="533"/>
      <c r="H7" s="534" t="s">
        <v>602</v>
      </c>
      <c r="I7" s="487"/>
      <c r="J7" s="532" t="s">
        <v>602</v>
      </c>
      <c r="K7" s="487"/>
      <c r="L7" s="487"/>
    </row>
    <row r="8" spans="1:12" ht="15">
      <c r="A8" s="487" t="s">
        <v>810</v>
      </c>
      <c r="B8" s="531" t="s">
        <v>602</v>
      </c>
      <c r="C8" s="487"/>
      <c r="D8" s="531" t="s">
        <v>602</v>
      </c>
      <c r="E8" s="487" t="s">
        <v>808</v>
      </c>
      <c r="F8" s="531" t="s">
        <v>602</v>
      </c>
      <c r="G8" s="487"/>
      <c r="H8" s="535" t="s">
        <v>602</v>
      </c>
      <c r="I8" s="487"/>
      <c r="J8" s="531" t="s">
        <v>602</v>
      </c>
      <c r="K8" s="487"/>
      <c r="L8" s="487"/>
    </row>
    <row r="9" spans="1:12" ht="15">
      <c r="A9" s="1018"/>
      <c r="B9" s="1018"/>
      <c r="C9" s="1018"/>
      <c r="D9" s="1018"/>
      <c r="E9" s="1018"/>
      <c r="F9" s="1018"/>
      <c r="G9" s="1018"/>
      <c r="H9" s="1018"/>
      <c r="I9" s="1018"/>
      <c r="J9" s="1018"/>
      <c r="K9" s="1018"/>
      <c r="L9" s="1018"/>
    </row>
    <row r="10" spans="1:12" ht="15">
      <c r="A10" s="1004" t="s">
        <v>811</v>
      </c>
      <c r="B10" s="1004"/>
      <c r="C10" s="1004"/>
      <c r="D10" s="1004"/>
      <c r="E10" s="1004"/>
      <c r="F10" s="1004"/>
      <c r="G10" s="1004"/>
      <c r="H10" s="1004"/>
      <c r="I10" s="1004"/>
      <c r="J10" s="1004"/>
      <c r="K10" s="1004"/>
      <c r="L10" s="1004"/>
    </row>
    <row r="11" spans="1:12" ht="15">
      <c r="A11" s="1004" t="s">
        <v>812</v>
      </c>
      <c r="B11" s="1004"/>
      <c r="C11" s="1004"/>
      <c r="D11" s="1004"/>
      <c r="E11" s="1004"/>
      <c r="F11" s="1004"/>
      <c r="G11" s="1004"/>
      <c r="H11" s="1004"/>
      <c r="I11" s="1004"/>
      <c r="J11" s="1004"/>
      <c r="K11" s="1004"/>
      <c r="L11" s="1004"/>
    </row>
    <row r="12" spans="1:12" ht="15">
      <c r="A12" s="1008"/>
      <c r="B12" s="1008"/>
      <c r="C12" s="1008"/>
      <c r="D12" s="1008"/>
      <c r="E12" s="1008"/>
      <c r="F12" s="1008"/>
      <c r="G12" s="1008"/>
      <c r="H12" s="1008"/>
      <c r="I12" s="1008"/>
      <c r="J12" s="1008"/>
      <c r="K12" s="1008"/>
      <c r="L12" s="1008"/>
    </row>
    <row r="13" spans="1:12" ht="15">
      <c r="A13" s="1018"/>
      <c r="B13" s="1018"/>
      <c r="C13" s="1018"/>
      <c r="D13" s="1018"/>
      <c r="E13" s="1018"/>
      <c r="F13" s="1018"/>
      <c r="G13" s="1018"/>
      <c r="H13" s="1018"/>
      <c r="I13" s="1018"/>
      <c r="J13" s="1018"/>
      <c r="K13" s="1018"/>
      <c r="L13" s="1018"/>
    </row>
    <row r="14" spans="1:12" ht="15.75" customHeight="1">
      <c r="A14" s="1035" t="s">
        <v>813</v>
      </c>
      <c r="B14" s="1006"/>
      <c r="C14" s="1006"/>
      <c r="D14" s="1006"/>
      <c r="E14" s="1006"/>
      <c r="F14" s="1006"/>
      <c r="G14" s="1006"/>
      <c r="H14" s="1006"/>
      <c r="I14" s="1006"/>
      <c r="J14" s="1006"/>
      <c r="K14" s="1006"/>
      <c r="L14" s="1006"/>
    </row>
    <row r="15" spans="1:12" ht="15.75" customHeight="1">
      <c r="A15" s="1006"/>
      <c r="B15" s="1006"/>
      <c r="C15" s="1006"/>
      <c r="D15" s="1006"/>
      <c r="E15" s="1006"/>
      <c r="F15" s="1006"/>
      <c r="G15" s="1006"/>
      <c r="H15" s="1006"/>
      <c r="I15" s="1006"/>
      <c r="J15" s="1006"/>
      <c r="K15" s="1006"/>
      <c r="L15" s="1006"/>
    </row>
    <row r="16" spans="1:12" ht="15">
      <c r="A16" s="1018"/>
      <c r="B16" s="1018"/>
      <c r="C16" s="1018"/>
      <c r="D16" s="1018"/>
      <c r="E16" s="1018"/>
      <c r="F16" s="1018"/>
      <c r="G16" s="1018"/>
      <c r="H16" s="504" t="s">
        <v>814</v>
      </c>
      <c r="I16" s="487"/>
      <c r="J16" s="504" t="s">
        <v>815</v>
      </c>
      <c r="K16" s="1018"/>
      <c r="L16" s="1018"/>
    </row>
    <row r="17" spans="1:12" ht="15">
      <c r="A17" s="1004" t="s">
        <v>816</v>
      </c>
      <c r="B17" s="1004"/>
      <c r="C17" s="1004"/>
      <c r="D17" s="1004"/>
      <c r="E17" s="1004"/>
      <c r="F17" s="1004"/>
      <c r="G17" s="487"/>
      <c r="H17" s="531" t="s">
        <v>602</v>
      </c>
      <c r="I17" s="487"/>
      <c r="J17" s="531" t="s">
        <v>602</v>
      </c>
      <c r="K17" s="1018"/>
      <c r="L17" s="1018"/>
    </row>
    <row r="18" spans="1:12" ht="15">
      <c r="A18" s="1004" t="s">
        <v>817</v>
      </c>
      <c r="B18" s="1004"/>
      <c r="C18" s="1004"/>
      <c r="D18" s="1004"/>
      <c r="E18" s="1004"/>
      <c r="F18" s="1004"/>
      <c r="G18" s="487"/>
      <c r="H18" s="531" t="s">
        <v>602</v>
      </c>
      <c r="I18" s="487"/>
      <c r="J18" s="531" t="s">
        <v>602</v>
      </c>
      <c r="K18" s="1018"/>
      <c r="L18" s="1018"/>
    </row>
    <row r="19" spans="1:12" ht="15">
      <c r="A19" s="1004" t="s">
        <v>818</v>
      </c>
      <c r="B19" s="1004"/>
      <c r="C19" s="1004"/>
      <c r="D19" s="1004"/>
      <c r="E19" s="1004"/>
      <c r="F19" s="1004"/>
      <c r="G19" s="487"/>
      <c r="H19" s="531" t="s">
        <v>602</v>
      </c>
      <c r="I19" s="487"/>
      <c r="J19" s="531" t="s">
        <v>602</v>
      </c>
      <c r="K19" s="1018"/>
      <c r="L19" s="1018"/>
    </row>
    <row r="20" spans="1:12" ht="15">
      <c r="A20" s="1004" t="s">
        <v>819</v>
      </c>
      <c r="B20" s="1004"/>
      <c r="C20" s="1004"/>
      <c r="D20" s="1004"/>
      <c r="E20" s="1004"/>
      <c r="F20" s="1004"/>
      <c r="G20" s="522"/>
      <c r="H20" s="531" t="s">
        <v>602</v>
      </c>
      <c r="I20" s="522"/>
      <c r="J20" s="531" t="s">
        <v>602</v>
      </c>
      <c r="K20" s="1006"/>
      <c r="L20" s="1006"/>
    </row>
    <row r="21" spans="1:12" ht="15">
      <c r="A21" s="1004" t="s">
        <v>820</v>
      </c>
      <c r="B21" s="1004"/>
      <c r="C21" s="1004"/>
      <c r="D21" s="1004"/>
      <c r="E21" s="1004"/>
      <c r="F21" s="1004"/>
      <c r="G21" s="487"/>
      <c r="H21" s="487"/>
      <c r="I21" s="487"/>
      <c r="J21" s="531" t="s">
        <v>602</v>
      </c>
      <c r="K21" s="1018"/>
      <c r="L21" s="1018"/>
    </row>
    <row r="22" spans="1:12" ht="15">
      <c r="A22" s="1018"/>
      <c r="B22" s="1018"/>
      <c r="C22" s="1018"/>
      <c r="D22" s="1018"/>
      <c r="E22" s="1018"/>
      <c r="F22" s="1018"/>
      <c r="G22" s="1018"/>
      <c r="H22" s="1018"/>
      <c r="I22" s="1018"/>
      <c r="J22" s="1018"/>
      <c r="K22" s="1018"/>
      <c r="L22" s="1018"/>
    </row>
    <row r="23" spans="1:12" ht="15">
      <c r="A23" s="1004" t="s">
        <v>821</v>
      </c>
      <c r="B23" s="1004"/>
      <c r="C23" s="1004"/>
      <c r="D23" s="1004"/>
      <c r="E23" s="1004"/>
      <c r="F23" s="1004"/>
      <c r="G23" s="1004"/>
      <c r="H23" s="1004"/>
      <c r="I23" s="1004"/>
      <c r="J23" s="1004"/>
      <c r="K23" s="1004"/>
      <c r="L23" s="1004"/>
    </row>
    <row r="24" spans="1:12" ht="15">
      <c r="A24" s="1004" t="s">
        <v>822</v>
      </c>
      <c r="B24" s="1004"/>
      <c r="C24" s="1004"/>
      <c r="D24" s="1004"/>
      <c r="E24" s="1004"/>
      <c r="F24" s="1004"/>
      <c r="G24" s="1004"/>
      <c r="H24" s="1004"/>
      <c r="I24" s="1004"/>
      <c r="J24" s="1004"/>
      <c r="K24" s="1004"/>
      <c r="L24" s="1004"/>
    </row>
    <row r="25" spans="1:12" ht="15">
      <c r="A25" s="1004" t="s">
        <v>823</v>
      </c>
      <c r="B25" s="1004"/>
      <c r="C25" s="1004"/>
      <c r="D25" s="1004"/>
      <c r="E25" s="1004"/>
      <c r="F25" s="1004"/>
      <c r="G25" s="1004"/>
      <c r="H25" s="1004"/>
      <c r="I25" s="1004"/>
      <c r="J25" s="1004"/>
      <c r="K25" s="1004"/>
      <c r="L25" s="1004"/>
    </row>
    <row r="26" spans="1:12" ht="15">
      <c r="A26" s="1004" t="s">
        <v>824</v>
      </c>
      <c r="B26" s="1004"/>
      <c r="C26" s="1004"/>
      <c r="D26" s="1004"/>
      <c r="E26" s="1004"/>
      <c r="F26" s="1004"/>
      <c r="G26" s="1004"/>
      <c r="H26" s="1004"/>
      <c r="I26" s="1004"/>
      <c r="J26" s="1004"/>
      <c r="K26" s="1004"/>
      <c r="L26" s="1004"/>
    </row>
    <row r="27" spans="1:12" ht="15">
      <c r="A27" s="1036"/>
      <c r="B27" s="1036"/>
      <c r="C27" s="1036"/>
      <c r="D27" s="1036"/>
      <c r="E27" s="1036"/>
      <c r="F27" s="1036"/>
      <c r="G27" s="1036"/>
      <c r="H27" s="1036"/>
      <c r="I27" s="1036"/>
      <c r="J27" s="1036"/>
      <c r="K27" s="1036"/>
      <c r="L27" s="1036"/>
    </row>
    <row r="28" spans="1:12" ht="15">
      <c r="A28" s="1037"/>
      <c r="B28" s="1037"/>
      <c r="C28" s="1037"/>
      <c r="D28" s="1037"/>
      <c r="E28" s="1037"/>
      <c r="F28" s="1037"/>
      <c r="G28" s="1037"/>
      <c r="H28" s="1037"/>
      <c r="I28" s="1037"/>
      <c r="J28" s="1037"/>
      <c r="K28" s="1037"/>
      <c r="L28" s="1037"/>
    </row>
    <row r="29" spans="1:12" ht="14.25">
      <c r="A29" s="1019" t="s">
        <v>825</v>
      </c>
      <c r="B29" s="1019"/>
      <c r="C29" s="1019"/>
      <c r="D29" s="1019"/>
      <c r="E29" s="1019"/>
      <c r="F29" s="1019"/>
      <c r="G29" s="1019"/>
      <c r="H29" s="1019"/>
      <c r="I29" s="1019"/>
      <c r="J29" s="1019"/>
      <c r="K29" s="1019"/>
      <c r="L29" s="1019"/>
    </row>
    <row r="30" spans="1:12" ht="15">
      <c r="A30" s="522" t="s">
        <v>826</v>
      </c>
      <c r="B30" s="1040"/>
      <c r="C30" s="1040"/>
      <c r="D30" s="1040"/>
      <c r="E30" s="487" t="s">
        <v>736</v>
      </c>
      <c r="F30" s="1018"/>
      <c r="G30" s="1018"/>
      <c r="H30" s="1018"/>
      <c r="I30" s="1018"/>
      <c r="J30" s="1018"/>
      <c r="K30" s="1018"/>
      <c r="L30" s="1018"/>
    </row>
    <row r="31" spans="1:12" ht="15">
      <c r="A31" s="487"/>
      <c r="B31" s="1015" t="s">
        <v>827</v>
      </c>
      <c r="C31" s="1015"/>
      <c r="D31" s="1015"/>
      <c r="E31" s="487"/>
      <c r="F31" s="1018"/>
      <c r="G31" s="1018"/>
      <c r="H31" s="1018"/>
      <c r="I31" s="1018"/>
      <c r="J31" s="1018"/>
      <c r="K31" s="1018"/>
      <c r="L31" s="1018"/>
    </row>
    <row r="32" spans="1:12" ht="15">
      <c r="A32" s="1004"/>
      <c r="B32" s="1004"/>
      <c r="C32" s="1004"/>
      <c r="D32" s="1004"/>
      <c r="E32" s="1004"/>
      <c r="F32" s="1004"/>
      <c r="G32" s="1004"/>
      <c r="H32" s="1004"/>
      <c r="I32" s="1004"/>
      <c r="J32" s="1004"/>
      <c r="K32" s="1004"/>
      <c r="L32" s="1004"/>
    </row>
    <row r="33" spans="1:12" ht="14.25">
      <c r="A33" s="1019" t="s">
        <v>828</v>
      </c>
      <c r="B33" s="1019"/>
      <c r="C33" s="1019"/>
      <c r="D33" s="1019"/>
      <c r="E33" s="1019"/>
      <c r="F33" s="1019"/>
      <c r="G33" s="1019"/>
      <c r="H33" s="1019"/>
      <c r="I33" s="1019"/>
      <c r="J33" s="1019"/>
      <c r="K33" s="1019"/>
      <c r="L33" s="1019"/>
    </row>
    <row r="34" spans="1:12" ht="15">
      <c r="A34" s="1040"/>
      <c r="B34" s="1040"/>
      <c r="C34" s="1040"/>
      <c r="D34" s="1040"/>
      <c r="E34" s="487" t="s">
        <v>736</v>
      </c>
      <c r="F34" s="1018"/>
      <c r="G34" s="1018"/>
      <c r="H34" s="1018"/>
      <c r="I34" s="1018"/>
      <c r="J34" s="1018"/>
      <c r="K34" s="1018"/>
      <c r="L34" s="1018"/>
    </row>
    <row r="35" spans="1:12" ht="15">
      <c r="A35" s="1015" t="s">
        <v>827</v>
      </c>
      <c r="B35" s="1015"/>
      <c r="C35" s="1015"/>
      <c r="D35" s="1015"/>
      <c r="E35" s="1018"/>
      <c r="F35" s="1018"/>
      <c r="G35" s="1018"/>
      <c r="H35" s="1018"/>
      <c r="I35" s="1018"/>
      <c r="J35" s="1018"/>
      <c r="K35" s="1018"/>
      <c r="L35" s="1018"/>
    </row>
    <row r="36" spans="1:12" ht="14.25">
      <c r="A36" s="1038"/>
      <c r="B36" s="1038"/>
      <c r="C36" s="1038"/>
      <c r="D36" s="1038"/>
      <c r="E36" s="1038"/>
      <c r="F36" s="1038"/>
      <c r="G36" s="1038"/>
      <c r="H36" s="1038"/>
      <c r="I36" s="1038"/>
      <c r="J36" s="1038"/>
      <c r="K36" s="1038"/>
      <c r="L36" s="1038"/>
    </row>
    <row r="37" spans="1:12" ht="14.25">
      <c r="A37" s="1039"/>
      <c r="B37" s="1039"/>
      <c r="C37" s="1039"/>
      <c r="D37" s="1039"/>
      <c r="E37" s="1039"/>
      <c r="F37" s="1039"/>
      <c r="G37" s="1039"/>
      <c r="H37" s="1039"/>
      <c r="I37" s="1039"/>
      <c r="J37" s="1039"/>
      <c r="K37" s="1039"/>
      <c r="L37" s="1039"/>
    </row>
    <row r="38" spans="1:12" ht="14.25">
      <c r="A38" s="1006" t="s">
        <v>829</v>
      </c>
      <c r="B38" s="1006"/>
      <c r="C38" s="1006"/>
      <c r="D38" s="1006"/>
      <c r="E38" s="1006"/>
      <c r="F38" s="1006"/>
      <c r="G38" s="1006"/>
      <c r="H38" s="1006"/>
      <c r="I38" s="1006"/>
      <c r="J38" s="1006"/>
      <c r="K38" s="1006"/>
      <c r="L38" s="1006"/>
    </row>
    <row r="39" spans="1:12" ht="15">
      <c r="A39" s="1004" t="s">
        <v>830</v>
      </c>
      <c r="B39" s="1004"/>
      <c r="C39" s="1004"/>
      <c r="D39" s="1004"/>
      <c r="E39" s="1004"/>
      <c r="F39" s="1004"/>
      <c r="G39" s="1004"/>
      <c r="H39" s="1004"/>
      <c r="I39" s="1004"/>
      <c r="J39" s="1004"/>
      <c r="K39" s="1004"/>
      <c r="L39" s="1004"/>
    </row>
    <row r="40" spans="1:12" ht="15">
      <c r="A40" s="1004" t="s">
        <v>831</v>
      </c>
      <c r="B40" s="1004"/>
      <c r="C40" s="1004"/>
      <c r="D40" s="1004"/>
      <c r="E40" s="1004"/>
      <c r="F40" s="1004"/>
      <c r="G40" s="1004"/>
      <c r="H40" s="1004"/>
      <c r="I40" s="1004"/>
      <c r="J40" s="1004"/>
      <c r="K40" s="1004"/>
      <c r="L40" s="1004"/>
    </row>
    <row r="41" spans="1:12" ht="15">
      <c r="A41" s="1004" t="s">
        <v>832</v>
      </c>
      <c r="B41" s="1004"/>
      <c r="C41" s="1004"/>
      <c r="D41" s="1004"/>
      <c r="E41" s="1004"/>
      <c r="F41" s="1004"/>
      <c r="G41" s="1004"/>
      <c r="H41" s="1004"/>
      <c r="I41" s="1004"/>
      <c r="J41" s="1004"/>
      <c r="K41" s="1004"/>
      <c r="L41" s="1004"/>
    </row>
    <row r="42" spans="1:12" ht="15">
      <c r="A42" s="1018"/>
      <c r="B42" s="1018"/>
      <c r="C42" s="1018"/>
      <c r="D42" s="1018"/>
      <c r="E42" s="1018"/>
      <c r="F42" s="1018"/>
      <c r="G42" s="1018"/>
      <c r="H42" s="1018"/>
      <c r="I42" s="1018"/>
      <c r="J42" s="1018"/>
      <c r="K42" s="1018"/>
      <c r="L42" s="1018"/>
    </row>
    <row r="43" spans="1:13" ht="15">
      <c r="A43" s="487"/>
      <c r="B43" s="1016" t="s">
        <v>833</v>
      </c>
      <c r="C43" s="1016"/>
      <c r="D43" s="1016"/>
      <c r="E43" s="1016"/>
      <c r="F43" s="1016"/>
      <c r="G43" s="1016"/>
      <c r="H43" s="1016"/>
      <c r="I43" s="536"/>
      <c r="J43" s="531" t="s">
        <v>602</v>
      </c>
      <c r="K43" s="536"/>
      <c r="L43" s="536"/>
      <c r="M43" s="233"/>
    </row>
    <row r="44" spans="1:12" ht="9" customHeight="1">
      <c r="A44" s="1018"/>
      <c r="B44" s="1018"/>
      <c r="C44" s="1018"/>
      <c r="D44" s="1018"/>
      <c r="E44" s="1018"/>
      <c r="F44" s="1018"/>
      <c r="G44" s="1018"/>
      <c r="H44" s="1018"/>
      <c r="I44" s="1018"/>
      <c r="J44" s="1018"/>
      <c r="K44" s="1018"/>
      <c r="L44" s="1018"/>
    </row>
    <row r="45" spans="1:12" ht="15">
      <c r="A45" s="487"/>
      <c r="B45" s="1004" t="s">
        <v>834</v>
      </c>
      <c r="C45" s="1004"/>
      <c r="D45" s="1004"/>
      <c r="E45" s="1004"/>
      <c r="F45" s="1004"/>
      <c r="G45" s="1004"/>
      <c r="H45" s="1004"/>
      <c r="I45" s="487"/>
      <c r="J45" s="531" t="s">
        <v>602</v>
      </c>
      <c r="K45" s="487"/>
      <c r="L45" s="487"/>
    </row>
    <row r="46" spans="1:12" ht="12.75">
      <c r="A46" s="1018"/>
      <c r="B46" s="1018"/>
      <c r="C46" s="1018"/>
      <c r="D46" s="1018"/>
      <c r="E46" s="1018"/>
      <c r="F46" s="1018"/>
      <c r="G46" s="1018"/>
      <c r="H46" s="1018"/>
      <c r="I46" s="1018"/>
      <c r="J46" s="1018"/>
      <c r="K46" s="1018"/>
      <c r="L46" s="1018"/>
    </row>
    <row r="47" spans="1:12" ht="12.75">
      <c r="A47" s="1008"/>
      <c r="B47" s="1008"/>
      <c r="C47" s="1008"/>
      <c r="D47" s="1008"/>
      <c r="E47" s="1008"/>
      <c r="F47" s="1008"/>
      <c r="G47" s="1008"/>
      <c r="H47" s="1008"/>
      <c r="I47" s="1008"/>
      <c r="J47" s="1008"/>
      <c r="K47" s="1008"/>
      <c r="L47" s="1008"/>
    </row>
    <row r="48" spans="1:12" ht="15">
      <c r="A48" s="1020" t="s">
        <v>835</v>
      </c>
      <c r="B48" s="1020"/>
      <c r="C48" s="1020"/>
      <c r="D48" s="1020"/>
      <c r="E48" s="1020"/>
      <c r="F48" s="1020"/>
      <c r="G48" s="1020"/>
      <c r="H48" s="1020"/>
      <c r="I48" s="1020"/>
      <c r="J48" s="1020"/>
      <c r="K48" s="1020"/>
      <c r="L48" s="1020"/>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7" customWidth="1"/>
    <col min="2" max="2" width="13" style="537" customWidth="1"/>
    <col min="3" max="3" width="9.33203125" style="537" customWidth="1"/>
    <col min="4" max="4" width="10.5" style="537" customWidth="1"/>
    <col min="5" max="5" width="7.66015625" style="537" customWidth="1"/>
    <col min="6" max="6" width="4.5" style="537" customWidth="1"/>
    <col min="7" max="7" width="16" style="537" customWidth="1"/>
    <col min="8" max="8" width="15" style="537" customWidth="1"/>
    <col min="9" max="9" width="24.83203125" style="537" customWidth="1"/>
    <col min="10" max="10" width="6.33203125" style="537" customWidth="1"/>
    <col min="11" max="16384" width="9.33203125" style="537" customWidth="1"/>
  </cols>
  <sheetData>
    <row r="1" spans="1:10" ht="12.75">
      <c r="A1" s="1047" t="s">
        <v>836</v>
      </c>
      <c r="B1" s="1047"/>
      <c r="C1" s="1047"/>
      <c r="D1" s="1047"/>
      <c r="E1" s="1047"/>
      <c r="F1" s="1047"/>
      <c r="G1" s="1047"/>
      <c r="H1" s="1047"/>
      <c r="I1" s="1047"/>
      <c r="J1" s="1047"/>
    </row>
    <row r="2" spans="1:10" ht="33">
      <c r="A2" s="1048" t="s">
        <v>837</v>
      </c>
      <c r="B2" s="1048"/>
      <c r="C2" s="1048"/>
      <c r="D2" s="1048"/>
      <c r="E2" s="1048"/>
      <c r="F2" s="1048"/>
      <c r="G2" s="1048"/>
      <c r="H2" s="1048"/>
      <c r="I2" s="1048"/>
      <c r="J2" s="1048"/>
    </row>
    <row r="3" spans="1:10" ht="30.75" customHeight="1">
      <c r="A3" s="1049" t="s">
        <v>838</v>
      </c>
      <c r="B3" s="1049"/>
      <c r="C3" s="1049"/>
      <c r="D3" s="1049"/>
      <c r="E3" s="1049"/>
      <c r="F3" s="1049"/>
      <c r="G3" s="1049"/>
      <c r="H3" s="1049"/>
      <c r="I3" s="1049"/>
      <c r="J3" s="1049"/>
    </row>
    <row r="4" spans="1:9" ht="12.75">
      <c r="A4" s="1050"/>
      <c r="B4" s="1050"/>
      <c r="C4" s="1050"/>
      <c r="D4" s="1050"/>
      <c r="E4" s="1050"/>
      <c r="F4" s="1050"/>
      <c r="G4" s="1050"/>
      <c r="H4" s="1050"/>
      <c r="I4" s="1050"/>
    </row>
    <row r="5" spans="1:10" ht="15">
      <c r="A5" s="538" t="s">
        <v>641</v>
      </c>
      <c r="B5" s="1045" t="str">
        <f>(eff_desc)</f>
        <v>GLI-LIPSCOMB COUNTY (2022)</v>
      </c>
      <c r="C5" s="1045"/>
      <c r="D5" s="1045"/>
      <c r="E5" s="1045"/>
      <c r="F5" s="1045"/>
      <c r="G5" s="1041" t="s">
        <v>839</v>
      </c>
      <c r="H5" s="1041"/>
      <c r="I5" s="1041"/>
      <c r="J5" s="538"/>
    </row>
    <row r="6" spans="1:10" ht="15">
      <c r="A6" s="1041" t="s">
        <v>840</v>
      </c>
      <c r="B6" s="1041"/>
      <c r="C6" s="1041"/>
      <c r="D6" s="1044">
        <f>(eff_apyr)</f>
        <v>2022</v>
      </c>
      <c r="E6" s="1044"/>
      <c r="F6" s="539" t="s">
        <v>841</v>
      </c>
      <c r="G6" s="1045">
        <f>(dateandtime)</f>
        <v>0</v>
      </c>
      <c r="H6" s="1045"/>
      <c r="I6" s="539" t="s">
        <v>687</v>
      </c>
      <c r="J6" s="538"/>
    </row>
    <row r="7" spans="1:10" ht="15">
      <c r="A7" s="1045">
        <f>(meetingplace)</f>
        <v>0</v>
      </c>
      <c r="B7" s="1045"/>
      <c r="C7" s="1045"/>
      <c r="D7" s="1045"/>
      <c r="E7" s="1045"/>
      <c r="F7" s="1045"/>
      <c r="G7" s="1045"/>
      <c r="H7" s="1045"/>
      <c r="I7" s="540" t="s">
        <v>842</v>
      </c>
      <c r="J7" s="538"/>
    </row>
    <row r="8" spans="1:10" ht="15">
      <c r="A8" s="1041" t="s">
        <v>843</v>
      </c>
      <c r="B8" s="1041"/>
      <c r="C8" s="1041"/>
      <c r="D8" s="1041"/>
      <c r="E8" s="1041"/>
      <c r="F8" s="1041"/>
      <c r="G8" s="1041"/>
      <c r="H8" s="1041"/>
      <c r="I8" s="1041"/>
      <c r="J8" s="538"/>
    </row>
    <row r="9" spans="1:10" ht="15">
      <c r="A9" s="1041" t="s">
        <v>844</v>
      </c>
      <c r="B9" s="1041"/>
      <c r="C9" s="1041"/>
      <c r="D9" s="1041"/>
      <c r="E9" s="1041"/>
      <c r="F9" s="1041"/>
      <c r="G9" s="1041"/>
      <c r="H9" s="1041"/>
      <c r="I9" s="1041"/>
      <c r="J9" s="538"/>
    </row>
    <row r="10" spans="1:10" ht="15">
      <c r="A10" s="1041" t="s">
        <v>845</v>
      </c>
      <c r="B10" s="1041"/>
      <c r="C10" s="1041"/>
      <c r="D10" s="1041"/>
      <c r="E10" s="1041"/>
      <c r="F10" s="1041"/>
      <c r="G10" s="1041"/>
      <c r="H10" s="1041"/>
      <c r="I10" s="1041"/>
      <c r="J10" s="538"/>
    </row>
    <row r="11" spans="1:10" ht="15">
      <c r="A11" s="1041"/>
      <c r="B11" s="1041"/>
      <c r="C11" s="1041"/>
      <c r="D11" s="1041"/>
      <c r="E11" s="1041"/>
      <c r="F11" s="1041"/>
      <c r="G11" s="1041"/>
      <c r="H11" s="1041"/>
      <c r="I11" s="1041"/>
      <c r="J11" s="538"/>
    </row>
    <row r="12" spans="1:10" ht="15">
      <c r="A12" s="538" t="s">
        <v>846</v>
      </c>
      <c r="B12" s="540"/>
      <c r="C12" s="1043"/>
      <c r="D12" s="1043"/>
      <c r="E12" s="1043"/>
      <c r="F12" s="1043"/>
      <c r="G12" s="1043"/>
      <c r="H12" s="1043"/>
      <c r="I12" s="1043"/>
      <c r="J12" s="538"/>
    </row>
    <row r="13" spans="1:10" ht="15">
      <c r="A13" s="1041" t="s">
        <v>847</v>
      </c>
      <c r="B13" s="1041"/>
      <c r="C13" s="1041"/>
      <c r="D13" s="1046"/>
      <c r="E13" s="1046"/>
      <c r="F13" s="1046"/>
      <c r="G13" s="1046"/>
      <c r="H13" s="1046"/>
      <c r="I13" s="1046"/>
      <c r="J13" s="538"/>
    </row>
    <row r="14" spans="1:10" ht="15">
      <c r="A14" s="538" t="s">
        <v>692</v>
      </c>
      <c r="B14" s="540"/>
      <c r="C14" s="540"/>
      <c r="D14" s="1046"/>
      <c r="E14" s="1046"/>
      <c r="F14" s="1046"/>
      <c r="G14" s="1046"/>
      <c r="H14" s="1046"/>
      <c r="I14" s="1046"/>
      <c r="J14" s="538"/>
    </row>
    <row r="15" spans="1:10" ht="15">
      <c r="A15" s="538" t="s">
        <v>693</v>
      </c>
      <c r="B15" s="538"/>
      <c r="C15" s="1043"/>
      <c r="D15" s="1043"/>
      <c r="E15" s="1043"/>
      <c r="F15" s="1043"/>
      <c r="G15" s="1043"/>
      <c r="H15" s="1043"/>
      <c r="I15" s="1043"/>
      <c r="J15" s="538"/>
    </row>
    <row r="16" spans="1:10" ht="15">
      <c r="A16" s="1041"/>
      <c r="B16" s="1041"/>
      <c r="C16" s="1041"/>
      <c r="D16" s="1041"/>
      <c r="E16" s="1041"/>
      <c r="F16" s="1041"/>
      <c r="G16" s="1041"/>
      <c r="H16" s="1041"/>
      <c r="I16" s="1041"/>
      <c r="J16" s="538"/>
    </row>
    <row r="17" spans="1:10" ht="15">
      <c r="A17" s="1041" t="s">
        <v>848</v>
      </c>
      <c r="B17" s="1041"/>
      <c r="C17" s="1041"/>
      <c r="D17" s="1041"/>
      <c r="E17" s="1041"/>
      <c r="F17" s="1041"/>
      <c r="G17" s="1041"/>
      <c r="H17" s="1041"/>
      <c r="I17" s="1041"/>
      <c r="J17" s="538"/>
    </row>
    <row r="18" spans="1:10" ht="15">
      <c r="A18" s="1041" t="s">
        <v>849</v>
      </c>
      <c r="B18" s="1041"/>
      <c r="C18" s="1041"/>
      <c r="D18" s="1041"/>
      <c r="E18" s="1041"/>
      <c r="F18" s="1041"/>
      <c r="G18" s="1041"/>
      <c r="H18" s="1041"/>
      <c r="I18" s="1041"/>
      <c r="J18" s="538"/>
    </row>
    <row r="19" spans="1:10" ht="15">
      <c r="A19" s="1042"/>
      <c r="B19" s="1042"/>
      <c r="C19" s="1042"/>
      <c r="D19" s="1042"/>
      <c r="E19" s="1042"/>
      <c r="F19" s="1042"/>
      <c r="G19" s="541" t="s">
        <v>814</v>
      </c>
      <c r="H19" s="540"/>
      <c r="I19" s="541" t="s">
        <v>815</v>
      </c>
      <c r="J19" s="538"/>
    </row>
    <row r="20" spans="1:10" ht="15">
      <c r="A20" s="1041" t="s">
        <v>850</v>
      </c>
      <c r="B20" s="1041"/>
      <c r="C20" s="1041"/>
      <c r="D20" s="1041"/>
      <c r="E20" s="1041"/>
      <c r="F20" s="1041"/>
      <c r="G20" s="542"/>
      <c r="H20" s="540" t="s">
        <v>603</v>
      </c>
      <c r="I20" s="543"/>
      <c r="J20" s="538" t="s">
        <v>603</v>
      </c>
    </row>
    <row r="21" spans="1:10" ht="15">
      <c r="A21" s="1042"/>
      <c r="B21" s="1042"/>
      <c r="C21" s="1042"/>
      <c r="D21" s="1042"/>
      <c r="E21" s="1042"/>
      <c r="F21" s="1042"/>
      <c r="G21" s="540" t="s">
        <v>851</v>
      </c>
      <c r="H21" s="540"/>
      <c r="I21" s="540" t="s">
        <v>852</v>
      </c>
      <c r="J21" s="538"/>
    </row>
    <row r="22" spans="1:10" ht="15">
      <c r="A22" s="1041" t="s">
        <v>853</v>
      </c>
      <c r="B22" s="1041"/>
      <c r="C22" s="1041"/>
      <c r="D22" s="1041"/>
      <c r="E22" s="1041"/>
      <c r="F22" s="1041"/>
      <c r="G22" s="1041"/>
      <c r="H22" s="543" t="s">
        <v>602</v>
      </c>
      <c r="I22" s="540" t="s">
        <v>603</v>
      </c>
      <c r="J22" s="538"/>
    </row>
    <row r="23" spans="1:10" ht="15">
      <c r="A23" s="1041" t="s">
        <v>854</v>
      </c>
      <c r="B23" s="1041"/>
      <c r="C23" s="1041"/>
      <c r="D23" s="1041"/>
      <c r="E23" s="1041"/>
      <c r="F23" s="1041"/>
      <c r="G23" s="1041"/>
      <c r="H23" s="544"/>
      <c r="I23" s="540" t="s">
        <v>855</v>
      </c>
      <c r="J23" s="538"/>
    </row>
    <row r="24" spans="1:10" ht="15">
      <c r="A24" s="1041" t="s">
        <v>856</v>
      </c>
      <c r="B24" s="1041"/>
      <c r="C24" s="1041"/>
      <c r="D24" s="1041"/>
      <c r="E24" s="1041"/>
      <c r="F24" s="1041"/>
      <c r="G24" s="542" t="s">
        <v>602</v>
      </c>
      <c r="H24" s="539"/>
      <c r="I24" s="542" t="s">
        <v>602</v>
      </c>
      <c r="J24" s="538"/>
    </row>
    <row r="25" spans="1:10" ht="15">
      <c r="A25" s="1041" t="s">
        <v>857</v>
      </c>
      <c r="B25" s="1041"/>
      <c r="C25" s="1041"/>
      <c r="D25" s="1041"/>
      <c r="E25" s="1041"/>
      <c r="F25" s="1041"/>
      <c r="G25" s="1041"/>
      <c r="H25" s="1041"/>
      <c r="I25" s="1041"/>
      <c r="J25" s="1041"/>
    </row>
    <row r="26" spans="1:10" ht="15">
      <c r="A26" s="540"/>
      <c r="B26" s="1041" t="s">
        <v>858</v>
      </c>
      <c r="C26" s="1041"/>
      <c r="D26" s="1041"/>
      <c r="E26" s="1041"/>
      <c r="F26" s="1041"/>
      <c r="G26" s="540"/>
      <c r="H26" s="540"/>
      <c r="I26" s="538"/>
      <c r="J26" s="538"/>
    </row>
    <row r="27" spans="1:10" ht="15">
      <c r="A27" s="540"/>
      <c r="B27" s="1041" t="s">
        <v>859</v>
      </c>
      <c r="C27" s="1041"/>
      <c r="D27" s="1041"/>
      <c r="E27" s="1041"/>
      <c r="F27" s="1041"/>
      <c r="G27" s="543" t="s">
        <v>602</v>
      </c>
      <c r="H27" s="540"/>
      <c r="I27" s="543" t="s">
        <v>602</v>
      </c>
      <c r="J27" s="538"/>
    </row>
    <row r="28" spans="1:10" ht="15">
      <c r="A28" s="1041" t="s">
        <v>860</v>
      </c>
      <c r="B28" s="1041"/>
      <c r="C28" s="1041"/>
      <c r="D28" s="1041"/>
      <c r="E28" s="1041"/>
      <c r="F28" s="1041"/>
      <c r="G28" s="544" t="s">
        <v>602</v>
      </c>
      <c r="H28" s="540"/>
      <c r="I28" s="544" t="s">
        <v>602</v>
      </c>
      <c r="J28" s="540"/>
    </row>
    <row r="29" spans="1:10" ht="15">
      <c r="A29" s="1041" t="s">
        <v>861</v>
      </c>
      <c r="B29" s="1041"/>
      <c r="C29" s="1041"/>
      <c r="D29" s="1041"/>
      <c r="E29" s="1041"/>
      <c r="F29" s="1041"/>
      <c r="G29" s="545" t="s">
        <v>602</v>
      </c>
      <c r="H29" s="540"/>
      <c r="I29" s="544" t="s">
        <v>602</v>
      </c>
      <c r="J29" s="538"/>
    </row>
    <row r="30" spans="1:10" ht="15">
      <c r="A30" s="1041" t="s">
        <v>862</v>
      </c>
      <c r="B30" s="1041"/>
      <c r="C30" s="1041"/>
      <c r="D30" s="1041"/>
      <c r="E30" s="1041"/>
      <c r="F30" s="1041"/>
      <c r="G30" s="1041"/>
      <c r="H30" s="1041"/>
      <c r="I30" s="1041"/>
      <c r="J30" s="538"/>
    </row>
    <row r="31" spans="1:10" ht="15">
      <c r="A31" s="540"/>
      <c r="B31" s="1041" t="s">
        <v>863</v>
      </c>
      <c r="C31" s="1041"/>
      <c r="D31" s="1041"/>
      <c r="E31" s="1041"/>
      <c r="F31" s="1041"/>
      <c r="G31" s="543" t="s">
        <v>602</v>
      </c>
      <c r="H31" s="540"/>
      <c r="I31" s="540"/>
      <c r="J31" s="538"/>
    </row>
    <row r="32" spans="1:10" ht="15">
      <c r="A32" s="540"/>
      <c r="B32" s="1041" t="s">
        <v>864</v>
      </c>
      <c r="C32" s="1041"/>
      <c r="D32" s="1041"/>
      <c r="E32" s="1041"/>
      <c r="F32" s="1041"/>
      <c r="G32" s="544"/>
      <c r="H32" s="540" t="s">
        <v>855</v>
      </c>
      <c r="I32" s="540"/>
      <c r="J32" s="538"/>
    </row>
    <row r="33" spans="1:10" ht="15">
      <c r="A33" s="1042"/>
      <c r="B33" s="1042"/>
      <c r="C33" s="1042"/>
      <c r="D33" s="1042"/>
      <c r="E33" s="1042"/>
      <c r="F33" s="1042"/>
      <c r="G33" s="1042"/>
      <c r="H33" s="1042"/>
      <c r="I33" s="1042"/>
      <c r="J33" s="538"/>
    </row>
    <row r="34" spans="1:10" ht="15">
      <c r="A34" s="1042"/>
      <c r="B34" s="1042"/>
      <c r="C34" s="1042"/>
      <c r="D34" s="1042"/>
      <c r="E34" s="1042"/>
      <c r="F34" s="1042"/>
      <c r="G34" s="1042"/>
      <c r="H34" s="1042"/>
      <c r="I34" s="1042"/>
      <c r="J34" s="538"/>
    </row>
    <row r="35" spans="1:10" ht="15">
      <c r="A35" s="1041"/>
      <c r="B35" s="1041"/>
      <c r="C35" s="1041"/>
      <c r="D35" s="1041"/>
      <c r="E35" s="1041"/>
      <c r="F35" s="1041"/>
      <c r="G35" s="1041"/>
      <c r="H35" s="1041"/>
      <c r="I35" s="1041"/>
      <c r="J35" s="538"/>
    </row>
    <row r="36" spans="1:10" ht="15">
      <c r="A36" s="1051" t="s">
        <v>865</v>
      </c>
      <c r="B36" s="1051"/>
      <c r="C36" s="1051"/>
      <c r="D36" s="1051"/>
      <c r="E36" s="1051"/>
      <c r="F36" s="1051"/>
      <c r="G36" s="1051"/>
      <c r="H36" s="1051"/>
      <c r="I36" s="1051"/>
      <c r="J36" s="538"/>
    </row>
    <row r="37" spans="1:10" ht="15">
      <c r="A37" s="540"/>
      <c r="B37" s="540"/>
      <c r="C37" s="540"/>
      <c r="D37" s="540"/>
      <c r="E37" s="540"/>
      <c r="F37" s="540"/>
      <c r="G37" s="540"/>
      <c r="H37" s="540"/>
      <c r="I37" s="540"/>
      <c r="J37" s="538"/>
    </row>
    <row r="38" spans="1:10" ht="15">
      <c r="A38" s="1041" t="s">
        <v>866</v>
      </c>
      <c r="B38" s="1041"/>
      <c r="C38" s="1041"/>
      <c r="D38" s="1041"/>
      <c r="E38" s="1041"/>
      <c r="F38" s="1041"/>
      <c r="G38" s="1041"/>
      <c r="H38" s="1041"/>
      <c r="I38" s="1041"/>
      <c r="J38" s="538"/>
    </row>
    <row r="39" spans="1:10" ht="15">
      <c r="A39" s="1041" t="s">
        <v>867</v>
      </c>
      <c r="B39" s="1041"/>
      <c r="C39" s="1041"/>
      <c r="D39" s="1041"/>
      <c r="E39" s="1041"/>
      <c r="F39" s="1041"/>
      <c r="G39" s="1041"/>
      <c r="H39" s="1041"/>
      <c r="I39" s="1041"/>
      <c r="J39" s="538"/>
    </row>
    <row r="40" spans="1:10" ht="15">
      <c r="A40" s="965"/>
      <c r="B40" s="965"/>
      <c r="C40" s="965"/>
      <c r="D40" s="965"/>
      <c r="E40" s="965"/>
      <c r="F40" s="965"/>
      <c r="G40" s="540" t="s">
        <v>868</v>
      </c>
      <c r="H40" s="540"/>
      <c r="I40" s="540"/>
      <c r="J40" s="538"/>
    </row>
    <row r="41" spans="1:10" ht="15">
      <c r="A41" s="965"/>
      <c r="B41" s="965"/>
      <c r="C41" s="965"/>
      <c r="D41" s="965"/>
      <c r="E41" s="965"/>
      <c r="F41" s="965"/>
      <c r="G41" s="965"/>
      <c r="H41" s="540" t="s">
        <v>736</v>
      </c>
      <c r="I41" s="540"/>
      <c r="J41" s="538"/>
    </row>
    <row r="42" spans="1:10" ht="15">
      <c r="A42" s="540"/>
      <c r="B42" s="540"/>
      <c r="C42" s="540"/>
      <c r="D42" s="540"/>
      <c r="E42" s="540"/>
      <c r="F42" s="540"/>
      <c r="G42" s="540"/>
      <c r="H42" s="540"/>
      <c r="I42" s="540"/>
      <c r="J42" s="538"/>
    </row>
    <row r="43" spans="1:10" ht="15">
      <c r="A43" s="1041" t="s">
        <v>869</v>
      </c>
      <c r="B43" s="1041"/>
      <c r="C43" s="1041"/>
      <c r="D43" s="1041"/>
      <c r="E43" s="1041"/>
      <c r="F43" s="1041"/>
      <c r="G43" s="1041"/>
      <c r="H43" s="1041"/>
      <c r="I43" s="1041"/>
      <c r="J43" s="538"/>
    </row>
    <row r="44" spans="1:10" ht="15">
      <c r="A44" s="540"/>
      <c r="B44" s="540"/>
      <c r="C44" s="540"/>
      <c r="D44" s="540"/>
      <c r="E44" s="540"/>
      <c r="F44" s="540"/>
      <c r="G44" s="540"/>
      <c r="H44" s="540"/>
      <c r="I44" s="540"/>
      <c r="J44" s="538"/>
    </row>
    <row r="45" spans="1:10" ht="15">
      <c r="A45" s="1051" t="s">
        <v>870</v>
      </c>
      <c r="B45" s="1051"/>
      <c r="C45" s="1051"/>
      <c r="D45" s="1051"/>
      <c r="E45" s="1051"/>
      <c r="F45" s="1051"/>
      <c r="G45" s="1051"/>
      <c r="H45" s="1051"/>
      <c r="I45" s="1051"/>
      <c r="J45" s="538"/>
    </row>
    <row r="46" spans="1:10" ht="15">
      <c r="A46" s="540"/>
      <c r="B46" s="540"/>
      <c r="C46" s="540"/>
      <c r="D46" s="540"/>
      <c r="E46" s="540"/>
      <c r="F46" s="540"/>
      <c r="G46" s="540"/>
      <c r="H46" s="540"/>
      <c r="I46" s="540"/>
      <c r="J46" s="538"/>
    </row>
    <row r="47" spans="1:10" ht="60.75" customHeight="1">
      <c r="A47" s="1053" t="s">
        <v>871</v>
      </c>
      <c r="B47" s="1041"/>
      <c r="C47" s="1041"/>
      <c r="D47" s="1041"/>
      <c r="E47" s="1041"/>
      <c r="F47" s="1041"/>
      <c r="G47" s="1041"/>
      <c r="H47" s="1041"/>
      <c r="I47" s="1041"/>
      <c r="J47" s="538"/>
    </row>
    <row r="48" spans="1:10" ht="15">
      <c r="A48" s="540"/>
      <c r="B48" s="540"/>
      <c r="C48" s="540"/>
      <c r="D48" s="540"/>
      <c r="E48" s="540"/>
      <c r="F48" s="540"/>
      <c r="G48" s="540"/>
      <c r="H48" s="540"/>
      <c r="I48" s="540"/>
      <c r="J48" s="538"/>
    </row>
    <row r="49" spans="1:10" ht="15">
      <c r="A49" s="1041" t="s">
        <v>872</v>
      </c>
      <c r="B49" s="1041"/>
      <c r="C49" s="1041"/>
      <c r="D49" s="1041"/>
      <c r="E49" s="1041"/>
      <c r="F49" s="1041"/>
      <c r="G49" s="1041"/>
      <c r="H49" s="1041"/>
      <c r="I49" s="1041"/>
      <c r="J49" s="538"/>
    </row>
    <row r="50" spans="1:10" ht="15">
      <c r="A50" s="540"/>
      <c r="B50" s="540"/>
      <c r="C50" s="540"/>
      <c r="D50" s="540"/>
      <c r="E50" s="540"/>
      <c r="F50" s="540"/>
      <c r="G50" s="540"/>
      <c r="H50" s="540"/>
      <c r="I50" s="540"/>
      <c r="J50" s="538"/>
    </row>
    <row r="51" spans="1:10" ht="15">
      <c r="A51" s="1051" t="s">
        <v>870</v>
      </c>
      <c r="B51" s="1051"/>
      <c r="C51" s="1051"/>
      <c r="D51" s="1051"/>
      <c r="E51" s="1051"/>
      <c r="F51" s="1051"/>
      <c r="G51" s="1051"/>
      <c r="H51" s="1051"/>
      <c r="I51" s="1051"/>
      <c r="J51" s="538"/>
    </row>
    <row r="52" spans="1:10" ht="15">
      <c r="A52" s="540"/>
      <c r="B52" s="540"/>
      <c r="C52" s="540"/>
      <c r="D52" s="540"/>
      <c r="E52" s="540"/>
      <c r="F52" s="540"/>
      <c r="G52" s="540"/>
      <c r="H52" s="540"/>
      <c r="I52" s="540"/>
      <c r="J52" s="538"/>
    </row>
    <row r="53" spans="1:10" ht="64.5" customHeight="1">
      <c r="A53" s="1053" t="s">
        <v>873</v>
      </c>
      <c r="B53" s="1041"/>
      <c r="C53" s="1041"/>
      <c r="D53" s="1041"/>
      <c r="E53" s="1041"/>
      <c r="F53" s="1041"/>
      <c r="G53" s="1041"/>
      <c r="H53" s="1041"/>
      <c r="I53" s="1041"/>
      <c r="J53" s="538"/>
    </row>
    <row r="54" spans="1:10" ht="15">
      <c r="A54" s="540"/>
      <c r="B54" s="540"/>
      <c r="C54" s="540"/>
      <c r="D54" s="540"/>
      <c r="E54" s="540"/>
      <c r="F54" s="540"/>
      <c r="G54" s="540"/>
      <c r="H54" s="540"/>
      <c r="I54" s="540"/>
      <c r="J54" s="538"/>
    </row>
    <row r="55" spans="1:10" ht="15">
      <c r="A55" s="1041" t="s">
        <v>874</v>
      </c>
      <c r="B55" s="1041"/>
      <c r="C55" s="1041"/>
      <c r="D55" s="1041"/>
      <c r="E55" s="1041"/>
      <c r="F55" s="1041"/>
      <c r="G55" s="1041"/>
      <c r="H55" s="1041"/>
      <c r="I55" s="1041"/>
      <c r="J55" s="538"/>
    </row>
    <row r="56" spans="1:10" ht="15">
      <c r="A56" s="540"/>
      <c r="B56" s="540"/>
      <c r="C56" s="540"/>
      <c r="D56" s="540"/>
      <c r="E56" s="540"/>
      <c r="F56" s="540"/>
      <c r="G56" s="540"/>
      <c r="H56" s="540"/>
      <c r="I56" s="540"/>
      <c r="J56" s="538"/>
    </row>
    <row r="57" spans="1:10" ht="15">
      <c r="A57" s="1051" t="s">
        <v>875</v>
      </c>
      <c r="B57" s="1051"/>
      <c r="C57" s="1051"/>
      <c r="D57" s="1051"/>
      <c r="E57" s="1051"/>
      <c r="F57" s="1051"/>
      <c r="G57" s="1051"/>
      <c r="H57" s="1051"/>
      <c r="I57" s="1051"/>
      <c r="J57" s="538"/>
    </row>
    <row r="58" spans="1:10" ht="15">
      <c r="A58" s="540"/>
      <c r="B58" s="540"/>
      <c r="C58" s="540"/>
      <c r="D58" s="540"/>
      <c r="E58" s="540"/>
      <c r="F58" s="540"/>
      <c r="G58" s="540"/>
      <c r="H58" s="540"/>
      <c r="I58" s="540"/>
      <c r="J58" s="538"/>
    </row>
    <row r="59" spans="1:10" ht="77.25" customHeight="1">
      <c r="A59" s="1053" t="s">
        <v>876</v>
      </c>
      <c r="B59" s="1041"/>
      <c r="C59" s="1041"/>
      <c r="D59" s="1041"/>
      <c r="E59" s="1041"/>
      <c r="F59" s="1041"/>
      <c r="G59" s="1041"/>
      <c r="H59" s="1041"/>
      <c r="I59" s="1041"/>
      <c r="J59" s="538"/>
    </row>
    <row r="60" spans="1:10" ht="15">
      <c r="A60" s="540"/>
      <c r="B60" s="540"/>
      <c r="C60" s="540"/>
      <c r="D60" s="540"/>
      <c r="E60" s="540"/>
      <c r="F60" s="540"/>
      <c r="G60" s="540"/>
      <c r="H60" s="540"/>
      <c r="I60" s="540"/>
      <c r="J60" s="538"/>
    </row>
    <row r="61" spans="1:10" ht="15">
      <c r="A61" s="1054" t="s">
        <v>877</v>
      </c>
      <c r="B61" s="1055"/>
      <c r="C61" s="1055"/>
      <c r="D61" s="1055"/>
      <c r="E61" s="1055"/>
      <c r="F61" s="1055"/>
      <c r="G61" s="1055"/>
      <c r="H61" s="1055"/>
      <c r="I61" s="1055"/>
      <c r="J61" s="538"/>
    </row>
    <row r="62" spans="1:10" ht="15">
      <c r="A62" s="540"/>
      <c r="B62" s="540"/>
      <c r="C62" s="540"/>
      <c r="D62" s="540"/>
      <c r="E62" s="540"/>
      <c r="F62" s="540"/>
      <c r="G62" s="540"/>
      <c r="H62" s="540"/>
      <c r="I62" s="540"/>
      <c r="J62" s="538"/>
    </row>
    <row r="63" spans="1:10" ht="15">
      <c r="A63" s="540"/>
      <c r="B63" s="540"/>
      <c r="C63" s="540"/>
      <c r="D63" s="540"/>
      <c r="E63" s="540"/>
      <c r="F63" s="540"/>
      <c r="G63" s="540"/>
      <c r="H63" s="540"/>
      <c r="I63" s="540"/>
      <c r="J63" s="538"/>
    </row>
    <row r="64" spans="1:10" ht="15">
      <c r="A64" s="540"/>
      <c r="B64" s="540"/>
      <c r="C64" s="540"/>
      <c r="D64" s="540"/>
      <c r="E64" s="540"/>
      <c r="F64" s="540"/>
      <c r="G64" s="540"/>
      <c r="H64" s="540"/>
      <c r="I64" s="540"/>
      <c r="J64" s="538"/>
    </row>
    <row r="65" spans="1:10" ht="15">
      <c r="A65" s="540"/>
      <c r="B65" s="540"/>
      <c r="C65" s="540"/>
      <c r="D65" s="540"/>
      <c r="E65" s="540"/>
      <c r="F65" s="540"/>
      <c r="G65" s="540"/>
      <c r="H65" s="540"/>
      <c r="I65" s="540"/>
      <c r="J65" s="538"/>
    </row>
    <row r="66" spans="1:10" ht="15">
      <c r="A66" s="540"/>
      <c r="B66" s="540"/>
      <c r="C66" s="540"/>
      <c r="D66" s="540"/>
      <c r="E66" s="540"/>
      <c r="F66" s="540"/>
      <c r="G66" s="540"/>
      <c r="H66" s="540"/>
      <c r="I66" s="540"/>
      <c r="J66" s="538"/>
    </row>
    <row r="67" spans="1:10" ht="15">
      <c r="A67" s="540"/>
      <c r="B67" s="540"/>
      <c r="C67" s="540"/>
      <c r="D67" s="540"/>
      <c r="E67" s="540"/>
      <c r="F67" s="540"/>
      <c r="G67" s="540"/>
      <c r="H67" s="540"/>
      <c r="I67" s="540"/>
      <c r="J67" s="538"/>
    </row>
    <row r="68" spans="1:10" ht="15">
      <c r="A68" s="540"/>
      <c r="B68" s="540"/>
      <c r="C68" s="540"/>
      <c r="D68" s="540"/>
      <c r="E68" s="540"/>
      <c r="F68" s="540"/>
      <c r="G68" s="540"/>
      <c r="H68" s="540"/>
      <c r="I68" s="540"/>
      <c r="J68" s="538"/>
    </row>
    <row r="69" spans="1:10" ht="15">
      <c r="A69" s="540"/>
      <c r="B69" s="540"/>
      <c r="C69" s="540"/>
      <c r="D69" s="540"/>
      <c r="E69" s="540"/>
      <c r="F69" s="540"/>
      <c r="G69" s="540"/>
      <c r="H69" s="540"/>
      <c r="I69" s="540"/>
      <c r="J69" s="538"/>
    </row>
    <row r="70" spans="1:10" ht="15">
      <c r="A70" s="540"/>
      <c r="B70" s="540"/>
      <c r="C70" s="540"/>
      <c r="D70" s="540"/>
      <c r="E70" s="540"/>
      <c r="F70" s="540"/>
      <c r="G70" s="540"/>
      <c r="H70" s="540"/>
      <c r="I70" s="540"/>
      <c r="J70" s="538"/>
    </row>
    <row r="71" spans="1:10" ht="15">
      <c r="A71" s="540"/>
      <c r="B71" s="540"/>
      <c r="C71" s="540"/>
      <c r="D71" s="540"/>
      <c r="E71" s="540"/>
      <c r="F71" s="540"/>
      <c r="G71" s="540"/>
      <c r="H71" s="540"/>
      <c r="I71" s="540"/>
      <c r="J71" s="538"/>
    </row>
    <row r="72" spans="1:10" ht="15">
      <c r="A72" s="540"/>
      <c r="B72" s="540"/>
      <c r="C72" s="540"/>
      <c r="D72" s="540"/>
      <c r="E72" s="540"/>
      <c r="F72" s="540"/>
      <c r="G72" s="540"/>
      <c r="H72" s="540"/>
      <c r="I72" s="540"/>
      <c r="J72" s="538"/>
    </row>
    <row r="73" spans="1:10" ht="15">
      <c r="A73" s="540"/>
      <c r="B73" s="540"/>
      <c r="C73" s="540"/>
      <c r="D73" s="540"/>
      <c r="E73" s="540"/>
      <c r="F73" s="540"/>
      <c r="G73" s="540"/>
      <c r="H73" s="540"/>
      <c r="I73" s="540"/>
      <c r="J73" s="538"/>
    </row>
    <row r="74" spans="1:10" ht="15">
      <c r="A74" s="540"/>
      <c r="B74" s="540"/>
      <c r="C74" s="540"/>
      <c r="D74" s="540"/>
      <c r="E74" s="540"/>
      <c r="F74" s="540"/>
      <c r="G74" s="540"/>
      <c r="H74" s="540"/>
      <c r="I74" s="540"/>
      <c r="J74" s="538"/>
    </row>
    <row r="75" spans="1:10" s="5" customFormat="1" ht="11.25">
      <c r="A75" s="5" t="s">
        <v>878</v>
      </c>
      <c r="B75" s="546"/>
      <c r="C75" s="546"/>
      <c r="D75" s="546"/>
      <c r="E75" s="546"/>
      <c r="F75" s="546"/>
      <c r="G75" s="546"/>
      <c r="H75" s="546"/>
      <c r="I75" s="547" t="s">
        <v>716</v>
      </c>
      <c r="J75" s="546"/>
    </row>
    <row r="76" spans="1:9" s="5" customFormat="1" ht="11.25">
      <c r="A76" s="5" t="s">
        <v>879</v>
      </c>
      <c r="I76" s="548" t="s">
        <v>621</v>
      </c>
    </row>
    <row r="77" spans="1:10" ht="12.75">
      <c r="A77" s="549"/>
      <c r="B77" s="549"/>
      <c r="C77" s="549"/>
      <c r="D77" s="549"/>
      <c r="E77" s="549"/>
      <c r="F77" s="549"/>
      <c r="G77" s="549"/>
      <c r="H77" s="549"/>
      <c r="I77" s="549"/>
      <c r="J77" s="549"/>
    </row>
    <row r="78" spans="1:10" ht="15" customHeight="1">
      <c r="A78" s="550"/>
      <c r="B78" s="550"/>
      <c r="C78" s="550"/>
      <c r="D78" s="550"/>
      <c r="E78" s="550"/>
      <c r="F78" s="550"/>
      <c r="G78" s="550"/>
      <c r="H78" s="550"/>
      <c r="I78" s="550"/>
      <c r="J78" s="550"/>
    </row>
    <row r="79" spans="1:10" ht="12.75">
      <c r="A79" s="1052" t="s">
        <v>880</v>
      </c>
      <c r="B79" s="1052"/>
      <c r="C79" s="1052"/>
      <c r="D79" s="1052"/>
      <c r="E79" s="1052"/>
      <c r="F79" s="1052"/>
      <c r="G79" s="1052"/>
      <c r="H79" s="1052"/>
      <c r="I79" s="1052"/>
      <c r="J79" s="1052"/>
    </row>
    <row r="80" spans="1:10" ht="15">
      <c r="A80" s="538"/>
      <c r="B80" s="538"/>
      <c r="C80" s="538"/>
      <c r="D80" s="538"/>
      <c r="E80" s="538"/>
      <c r="F80" s="538"/>
      <c r="G80" s="538"/>
      <c r="H80" s="538"/>
      <c r="I80" s="538"/>
      <c r="J80" s="538"/>
    </row>
    <row r="81" spans="1:10" ht="15">
      <c r="A81" s="538"/>
      <c r="B81" s="538"/>
      <c r="C81" s="538"/>
      <c r="D81" s="538"/>
      <c r="E81" s="538"/>
      <c r="F81" s="538"/>
      <c r="G81" s="538"/>
      <c r="H81" s="538"/>
      <c r="I81" s="538"/>
      <c r="J81" s="538"/>
    </row>
    <row r="82" spans="1:10" ht="15">
      <c r="A82" s="538"/>
      <c r="B82" s="538"/>
      <c r="C82" s="538"/>
      <c r="D82" s="538"/>
      <c r="E82" s="538"/>
      <c r="F82" s="538"/>
      <c r="G82" s="538"/>
      <c r="H82" s="538"/>
      <c r="I82" s="538"/>
      <c r="J82" s="538"/>
    </row>
    <row r="83" spans="1:10" ht="15">
      <c r="A83" s="538"/>
      <c r="B83" s="538"/>
      <c r="C83" s="538"/>
      <c r="D83" s="538"/>
      <c r="E83" s="538"/>
      <c r="F83" s="538"/>
      <c r="G83" s="538"/>
      <c r="H83" s="538"/>
      <c r="I83" s="538"/>
      <c r="J83" s="538"/>
    </row>
    <row r="84" spans="1:10" ht="15">
      <c r="A84" s="538"/>
      <c r="B84" s="538"/>
      <c r="C84" s="538"/>
      <c r="D84" s="538"/>
      <c r="E84" s="538"/>
      <c r="F84" s="538"/>
      <c r="G84" s="538"/>
      <c r="H84" s="538"/>
      <c r="I84" s="538"/>
      <c r="J84" s="538"/>
    </row>
    <row r="85" spans="1:10" ht="15">
      <c r="A85" s="538"/>
      <c r="B85" s="538"/>
      <c r="C85" s="538"/>
      <c r="D85" s="538"/>
      <c r="E85" s="538"/>
      <c r="F85" s="538"/>
      <c r="G85" s="538"/>
      <c r="H85" s="538"/>
      <c r="I85" s="538"/>
      <c r="J85" s="538"/>
    </row>
    <row r="86" spans="1:10" ht="15">
      <c r="A86" s="538"/>
      <c r="B86" s="538"/>
      <c r="C86" s="538"/>
      <c r="D86" s="538"/>
      <c r="E86" s="538"/>
      <c r="F86" s="538"/>
      <c r="G86" s="538"/>
      <c r="H86" s="538"/>
      <c r="I86" s="538"/>
      <c r="J86" s="538"/>
    </row>
    <row r="87" spans="1:10" ht="15">
      <c r="A87" s="538"/>
      <c r="B87" s="538"/>
      <c r="C87" s="538"/>
      <c r="D87" s="538"/>
      <c r="E87" s="538"/>
      <c r="F87" s="538"/>
      <c r="G87" s="538"/>
      <c r="H87" s="538"/>
      <c r="I87" s="538"/>
      <c r="J87" s="538"/>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0" t="s">
        <v>881</v>
      </c>
      <c r="B1" s="1020"/>
      <c r="C1" s="1020"/>
      <c r="D1" s="1020"/>
      <c r="E1" s="1020"/>
      <c r="F1" s="1020"/>
      <c r="G1" s="1020"/>
      <c r="H1" s="1020"/>
      <c r="I1" s="1020"/>
    </row>
    <row r="2" spans="1:9" ht="33">
      <c r="A2" s="1025" t="s">
        <v>882</v>
      </c>
      <c r="B2" s="1025"/>
      <c r="C2" s="1025"/>
      <c r="D2" s="1025"/>
      <c r="E2" s="1025"/>
      <c r="F2" s="1025"/>
      <c r="G2" s="1025"/>
      <c r="H2" s="1025"/>
      <c r="I2" s="1025"/>
    </row>
    <row r="3" spans="1:9" ht="14.25">
      <c r="A3" s="1006"/>
      <c r="B3" s="1006"/>
      <c r="C3" s="1006"/>
      <c r="D3" s="1006"/>
      <c r="E3" s="1006"/>
      <c r="F3" s="1006"/>
      <c r="G3" s="1006"/>
      <c r="H3" s="1006"/>
      <c r="I3" s="1006"/>
    </row>
    <row r="4" spans="1:9" ht="14.25">
      <c r="A4" s="1006"/>
      <c r="B4" s="1006"/>
      <c r="C4" s="1006"/>
      <c r="D4" s="1006"/>
      <c r="E4" s="1006"/>
      <c r="F4" s="1006"/>
      <c r="G4" s="1006"/>
      <c r="H4" s="1006"/>
      <c r="I4" s="1006"/>
    </row>
    <row r="5" spans="1:9" ht="15">
      <c r="A5" s="1018"/>
      <c r="B5" s="1018"/>
      <c r="C5" s="1018"/>
      <c r="D5" s="1018"/>
      <c r="E5" s="1018"/>
      <c r="F5" s="1018"/>
      <c r="G5" s="1018"/>
      <c r="H5" s="1018"/>
      <c r="I5" s="1018"/>
    </row>
    <row r="6" spans="1:9" ht="15">
      <c r="A6" s="505" t="s">
        <v>641</v>
      </c>
      <c r="B6" s="1008" t="str">
        <f>(eff_desc)</f>
        <v>GLI-LIPSCOMB COUNTY (2022)</v>
      </c>
      <c r="C6" s="1008"/>
      <c r="D6" s="1018" t="s">
        <v>883</v>
      </c>
      <c r="E6" s="1018"/>
      <c r="F6" s="1008">
        <f>(timeofmeeting)</f>
        <v>0</v>
      </c>
      <c r="G6" s="1008"/>
      <c r="H6" s="1018"/>
      <c r="I6" s="1018"/>
    </row>
    <row r="7" spans="1:9" ht="15">
      <c r="A7" s="487" t="s">
        <v>841</v>
      </c>
      <c r="B7" s="1056">
        <f>(dateofmeeting)</f>
        <v>0</v>
      </c>
      <c r="C7" s="1056"/>
      <c r="D7" s="509" t="s">
        <v>687</v>
      </c>
      <c r="E7" s="1008">
        <f>(meetingplace)</f>
        <v>0</v>
      </c>
      <c r="F7" s="1008"/>
      <c r="G7" s="1008"/>
      <c r="H7" s="1018"/>
      <c r="I7" s="1018"/>
    </row>
    <row r="8" spans="1:9" ht="15">
      <c r="A8" s="487"/>
      <c r="B8" s="1018"/>
      <c r="C8" s="1018"/>
      <c r="D8" s="1018"/>
      <c r="E8" s="1018"/>
      <c r="F8" s="1018"/>
      <c r="G8" s="1018"/>
      <c r="H8" s="1018"/>
      <c r="I8" s="1018"/>
    </row>
    <row r="9" spans="1:9" ht="15">
      <c r="A9" s="1018"/>
      <c r="B9" s="1018"/>
      <c r="C9" s="1018"/>
      <c r="D9" s="1018"/>
      <c r="E9" s="1018"/>
      <c r="F9" s="1018"/>
      <c r="G9" s="1018"/>
      <c r="H9" s="1018"/>
      <c r="I9" s="1018"/>
    </row>
    <row r="10" spans="1:9" ht="15">
      <c r="A10" s="1004" t="s">
        <v>884</v>
      </c>
      <c r="B10" s="1004"/>
      <c r="C10" s="1004"/>
      <c r="D10" s="1004"/>
      <c r="E10" s="1004"/>
      <c r="F10" s="506">
        <f>(eff_apyr)</f>
        <v>2022</v>
      </c>
      <c r="G10" s="1004" t="s">
        <v>885</v>
      </c>
      <c r="H10" s="1004"/>
      <c r="I10" s="1004"/>
    </row>
    <row r="11" spans="1:9" ht="15">
      <c r="A11" s="1009"/>
      <c r="B11" s="1009"/>
      <c r="C11" s="1018" t="s">
        <v>886</v>
      </c>
      <c r="D11" s="1018"/>
      <c r="E11" s="1018"/>
      <c r="F11" s="1018"/>
      <c r="G11" s="1018"/>
      <c r="H11" s="1018"/>
      <c r="I11" s="1018"/>
    </row>
    <row r="12" spans="1:9" ht="14.25">
      <c r="A12" s="1019"/>
      <c r="B12" s="1019"/>
      <c r="C12" s="1019"/>
      <c r="D12" s="1019"/>
      <c r="E12" s="1019"/>
      <c r="F12" s="1019"/>
      <c r="G12" s="1019"/>
      <c r="H12" s="1019"/>
      <c r="I12" s="1019"/>
    </row>
    <row r="13" spans="1:9" ht="18" customHeight="1">
      <c r="A13" s="1019" t="s">
        <v>887</v>
      </c>
      <c r="B13" s="1019"/>
      <c r="C13" s="1019"/>
      <c r="D13" s="1019"/>
      <c r="E13" s="1019"/>
      <c r="F13" s="1019"/>
      <c r="G13" s="1019"/>
      <c r="H13" s="1019"/>
      <c r="I13" s="1019"/>
    </row>
    <row r="14" spans="1:9" ht="14.25">
      <c r="A14" s="1019" t="s">
        <v>888</v>
      </c>
      <c r="B14" s="1019"/>
      <c r="C14" s="1019"/>
      <c r="D14" s="1019"/>
      <c r="E14" s="1019"/>
      <c r="F14" s="1019"/>
      <c r="G14" s="1019"/>
      <c r="H14" s="1019"/>
      <c r="I14" s="1019"/>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t="s">
        <v>889</v>
      </c>
      <c r="B17" s="1004"/>
      <c r="C17" s="1004"/>
      <c r="D17" s="1004"/>
      <c r="E17" s="1004"/>
      <c r="F17" s="1008" t="str">
        <f>(eff_desc)</f>
        <v>GLI-LIPSCOMB COUNTY (2022)</v>
      </c>
      <c r="G17" s="1008"/>
      <c r="H17" s="1008"/>
      <c r="I17" s="1008"/>
    </row>
    <row r="18" spans="1:9" ht="14.25">
      <c r="A18" s="1006"/>
      <c r="B18" s="1006"/>
      <c r="C18" s="1006"/>
      <c r="D18" s="1006"/>
      <c r="E18" s="1006"/>
      <c r="F18" s="1006"/>
      <c r="G18" s="1006"/>
      <c r="H18" s="1006"/>
      <c r="I18" s="1006"/>
    </row>
    <row r="19" spans="1:9" ht="15">
      <c r="A19" s="1018"/>
      <c r="B19" s="1018"/>
      <c r="C19" s="1018"/>
      <c r="D19" s="1018"/>
      <c r="E19" s="1018"/>
      <c r="F19" s="1018"/>
      <c r="G19" s="1018"/>
      <c r="H19" s="1018"/>
      <c r="I19" s="1018"/>
    </row>
    <row r="20" spans="1:9" ht="15">
      <c r="A20" s="487" t="s">
        <v>890</v>
      </c>
      <c r="B20" s="1009"/>
      <c r="C20" s="1009"/>
      <c r="D20" s="509" t="s">
        <v>891</v>
      </c>
      <c r="E20" s="1018"/>
      <c r="F20" s="1018"/>
      <c r="G20" s="1018"/>
      <c r="H20" s="1018"/>
      <c r="I20" s="1018"/>
    </row>
    <row r="21" spans="1:9" ht="15">
      <c r="A21" s="1004"/>
      <c r="B21" s="1004"/>
      <c r="C21" s="1004"/>
      <c r="D21" s="1004"/>
      <c r="E21" s="1004"/>
      <c r="F21" s="1004"/>
      <c r="G21" s="1004"/>
      <c r="H21" s="1004"/>
      <c r="I21" s="1004"/>
    </row>
    <row r="22" spans="1:9" ht="15">
      <c r="A22" s="1004"/>
      <c r="B22" s="1004"/>
      <c r="C22" s="1004"/>
      <c r="D22" s="1004"/>
      <c r="E22" s="1004"/>
      <c r="F22" s="1004"/>
      <c r="G22" s="1004"/>
      <c r="H22" s="1004"/>
      <c r="I22" s="1004"/>
    </row>
    <row r="23" spans="1:9" ht="15">
      <c r="A23" s="1004"/>
      <c r="B23" s="1004"/>
      <c r="C23" s="1004"/>
      <c r="D23" s="1004"/>
      <c r="E23" s="1004"/>
      <c r="F23" s="1004"/>
      <c r="G23" s="1004"/>
      <c r="H23" s="1004"/>
      <c r="I23" s="1004"/>
    </row>
    <row r="24" spans="1:9" ht="15">
      <c r="A24" s="1004"/>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18"/>
      <c r="B26" s="1018"/>
      <c r="C26" s="1018"/>
      <c r="D26" s="1018"/>
      <c r="E26" s="1018"/>
      <c r="F26" s="1018"/>
      <c r="G26" s="1018"/>
      <c r="H26" s="1018"/>
      <c r="I26" s="1018"/>
    </row>
    <row r="27" spans="1:9" ht="15">
      <c r="A27" s="1004"/>
      <c r="B27" s="1004"/>
      <c r="C27" s="1004"/>
      <c r="D27" s="1004"/>
      <c r="E27" s="1004"/>
      <c r="F27" s="1004"/>
      <c r="G27" s="1004"/>
      <c r="H27" s="1004"/>
      <c r="I27" s="1004"/>
    </row>
    <row r="28" spans="1:9" ht="14.25">
      <c r="A28" s="1019"/>
      <c r="B28" s="1019"/>
      <c r="C28" s="1019"/>
      <c r="D28" s="1019"/>
      <c r="E28" s="1019"/>
      <c r="F28" s="1019"/>
      <c r="G28" s="1019"/>
      <c r="H28" s="1019"/>
      <c r="I28" s="1019"/>
    </row>
    <row r="29" spans="1:9" ht="15">
      <c r="A29" s="1018"/>
      <c r="B29" s="1018"/>
      <c r="C29" s="1018"/>
      <c r="D29" s="1018"/>
      <c r="E29" s="1018"/>
      <c r="F29" s="1018"/>
      <c r="G29" s="1018"/>
      <c r="H29" s="1018"/>
      <c r="I29" s="1018"/>
    </row>
    <row r="30" spans="1:9" ht="15">
      <c r="A30" s="1004"/>
      <c r="B30" s="1004"/>
      <c r="C30" s="1004"/>
      <c r="D30" s="1004"/>
      <c r="E30" s="1004"/>
      <c r="F30" s="1004"/>
      <c r="G30" s="1004"/>
      <c r="H30" s="1004"/>
      <c r="I30" s="1004"/>
    </row>
    <row r="31" spans="1:9" ht="15">
      <c r="A31" s="1004"/>
      <c r="B31" s="1004"/>
      <c r="C31" s="1004"/>
      <c r="D31" s="1004"/>
      <c r="E31" s="1004"/>
      <c r="F31" s="1004"/>
      <c r="G31" s="1004"/>
      <c r="H31" s="1004"/>
      <c r="I31" s="1004"/>
    </row>
    <row r="32" spans="1:9" ht="15">
      <c r="A32" s="1004"/>
      <c r="B32" s="1004"/>
      <c r="C32" s="1004"/>
      <c r="D32" s="1004"/>
      <c r="E32" s="1004"/>
      <c r="F32" s="1004"/>
      <c r="G32" s="1004"/>
      <c r="H32" s="1004"/>
      <c r="I32" s="1004"/>
    </row>
    <row r="33" spans="1:9" ht="15">
      <c r="A33" s="1004"/>
      <c r="B33" s="1004"/>
      <c r="C33" s="1004"/>
      <c r="D33" s="1004"/>
      <c r="E33" s="1004"/>
      <c r="F33" s="1004"/>
      <c r="G33" s="1004"/>
      <c r="H33" s="1004"/>
      <c r="I33" s="1004"/>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04"/>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04"/>
      <c r="B38" s="1004"/>
      <c r="C38" s="1004"/>
      <c r="D38" s="1004"/>
      <c r="E38" s="1004"/>
      <c r="F38" s="1004"/>
      <c r="G38" s="1004"/>
      <c r="H38" s="1004"/>
      <c r="I38" s="1004"/>
    </row>
    <row r="39" spans="1:9" ht="14.25">
      <c r="A39" s="1059"/>
      <c r="B39" s="1059"/>
      <c r="C39" s="1059"/>
      <c r="D39" s="1059"/>
      <c r="E39" s="1059"/>
      <c r="F39" s="1059"/>
      <c r="G39" s="1059"/>
      <c r="H39" s="1059"/>
      <c r="I39" s="1059"/>
    </row>
    <row r="40" spans="1:9" ht="15">
      <c r="A40" s="1020"/>
      <c r="B40" s="1020"/>
      <c r="C40" s="1020"/>
      <c r="D40" s="1020"/>
      <c r="E40" s="1020"/>
      <c r="F40" s="1020"/>
      <c r="G40" s="1020"/>
      <c r="H40" s="1020"/>
      <c r="I40" s="1020"/>
    </row>
    <row r="41" spans="1:9" ht="15">
      <c r="A41" s="505"/>
      <c r="B41" s="505"/>
      <c r="C41" s="505"/>
      <c r="D41" s="505"/>
      <c r="E41" s="505"/>
      <c r="F41" s="505"/>
      <c r="G41" s="505"/>
      <c r="H41" s="505"/>
      <c r="I41" s="505"/>
    </row>
    <row r="42" spans="1:9" ht="15">
      <c r="A42" s="505"/>
      <c r="B42" s="505"/>
      <c r="C42" s="505"/>
      <c r="D42" s="505"/>
      <c r="E42" s="505"/>
      <c r="F42" s="505"/>
      <c r="G42" s="505"/>
      <c r="H42" s="505"/>
      <c r="I42" s="505"/>
    </row>
    <row r="43" spans="1:9" ht="15">
      <c r="A43" s="505"/>
      <c r="B43" s="505"/>
      <c r="C43" s="505"/>
      <c r="D43" s="505"/>
      <c r="E43" s="505"/>
      <c r="F43" s="505"/>
      <c r="G43" s="505"/>
      <c r="H43" s="505"/>
      <c r="I43" s="505"/>
    </row>
    <row r="44" spans="1:9" ht="15">
      <c r="A44" s="505"/>
      <c r="B44" s="505"/>
      <c r="C44" s="505"/>
      <c r="D44" s="505"/>
      <c r="E44" s="505"/>
      <c r="F44" s="505"/>
      <c r="G44" s="505"/>
      <c r="H44" s="505"/>
      <c r="I44" s="505"/>
    </row>
    <row r="45" spans="1:9" ht="15">
      <c r="A45" s="505"/>
      <c r="B45" s="505"/>
      <c r="C45" s="505"/>
      <c r="D45" s="505"/>
      <c r="E45" s="505"/>
      <c r="F45" s="505"/>
      <c r="G45" s="505"/>
      <c r="H45" s="505"/>
      <c r="I45" s="505"/>
    </row>
    <row r="46" spans="1:9" ht="15">
      <c r="A46" s="505"/>
      <c r="B46" s="505"/>
      <c r="C46" s="505"/>
      <c r="D46" s="505"/>
      <c r="E46" s="505"/>
      <c r="F46" s="505"/>
      <c r="G46" s="505"/>
      <c r="H46" s="505"/>
      <c r="I46" s="505"/>
    </row>
    <row r="47" spans="1:9" ht="15">
      <c r="A47" s="1004" t="s">
        <v>714</v>
      </c>
      <c r="B47" s="1004"/>
      <c r="C47" s="1004"/>
      <c r="D47" s="1004"/>
      <c r="E47" s="1004"/>
      <c r="F47" s="1004"/>
      <c r="G47" s="1004"/>
      <c r="H47" s="1004"/>
      <c r="I47" s="1004"/>
    </row>
    <row r="48" spans="1:9" ht="15">
      <c r="A48" s="1004" t="s">
        <v>715</v>
      </c>
      <c r="B48" s="1004"/>
      <c r="C48" s="1004"/>
      <c r="D48" s="1004"/>
      <c r="E48" s="1004"/>
      <c r="F48" s="1004"/>
      <c r="G48" s="1004"/>
      <c r="H48" s="1004"/>
      <c r="I48" s="1004"/>
    </row>
    <row r="49" spans="1:9" ht="15">
      <c r="A49" s="1020" t="s">
        <v>716</v>
      </c>
      <c r="B49" s="1020"/>
      <c r="C49" s="1020"/>
      <c r="D49" s="1020"/>
      <c r="E49" s="1020"/>
      <c r="F49" s="1020"/>
      <c r="G49" s="1020"/>
      <c r="H49" s="1020"/>
      <c r="I49" s="1020"/>
    </row>
    <row r="50" spans="1:9" ht="15">
      <c r="A50" s="1057" t="s">
        <v>621</v>
      </c>
      <c r="B50" s="1057"/>
      <c r="C50" s="1057"/>
      <c r="D50" s="1057"/>
      <c r="E50" s="1057"/>
      <c r="F50" s="1057"/>
      <c r="G50" s="1057"/>
      <c r="H50" s="1057"/>
      <c r="I50" s="1057"/>
    </row>
    <row r="51" spans="1:9" ht="15">
      <c r="A51" s="1058" t="s">
        <v>892</v>
      </c>
      <c r="B51" s="1058"/>
      <c r="C51" s="1058"/>
      <c r="D51" s="1058"/>
      <c r="E51" s="1058"/>
      <c r="F51" s="1058"/>
      <c r="G51" s="1058"/>
      <c r="H51" s="1058"/>
      <c r="I51" s="1058"/>
    </row>
    <row r="52" spans="1:9" ht="15">
      <c r="A52" s="505"/>
      <c r="B52" s="505"/>
      <c r="C52" s="505"/>
      <c r="D52" s="505"/>
      <c r="E52" s="505"/>
      <c r="F52" s="505"/>
      <c r="G52" s="505"/>
      <c r="H52" s="505"/>
      <c r="I52" s="505"/>
    </row>
    <row r="53" spans="1:9" ht="15">
      <c r="A53" s="505"/>
      <c r="B53" s="505"/>
      <c r="C53" s="505"/>
      <c r="D53" s="505"/>
      <c r="E53" s="505"/>
      <c r="F53" s="505"/>
      <c r="G53" s="505"/>
      <c r="H53" s="505"/>
      <c r="I53" s="505"/>
    </row>
    <row r="54" spans="1:9" ht="15">
      <c r="A54" s="505"/>
      <c r="B54" s="505"/>
      <c r="C54" s="505"/>
      <c r="D54" s="505"/>
      <c r="E54" s="505"/>
      <c r="F54" s="505"/>
      <c r="G54" s="505"/>
      <c r="H54" s="505"/>
      <c r="I54" s="505"/>
    </row>
    <row r="55" spans="1:9" ht="15">
      <c r="A55" s="505"/>
      <c r="B55" s="505"/>
      <c r="C55" s="505"/>
      <c r="D55" s="505"/>
      <c r="E55" s="505"/>
      <c r="F55" s="505"/>
      <c r="G55" s="505"/>
      <c r="H55" s="505"/>
      <c r="I55" s="505"/>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5" t="s">
        <v>893</v>
      </c>
      <c r="B1" s="1005"/>
      <c r="C1" s="1005"/>
      <c r="D1" s="1005"/>
      <c r="E1" s="1005"/>
      <c r="F1" s="1005"/>
      <c r="G1" s="1005"/>
      <c r="H1" s="1005"/>
      <c r="I1" s="1005"/>
    </row>
    <row r="2" spans="1:9" ht="33">
      <c r="A2" s="1025" t="s">
        <v>894</v>
      </c>
      <c r="B2" s="1025"/>
      <c r="C2" s="1025"/>
      <c r="D2" s="1025"/>
      <c r="E2" s="1025"/>
      <c r="F2" s="1025"/>
      <c r="G2" s="1025"/>
      <c r="H2" s="1025"/>
      <c r="I2" s="1025"/>
    </row>
    <row r="3" spans="1:9" ht="33">
      <c r="A3" s="1025" t="s">
        <v>895</v>
      </c>
      <c r="B3" s="1025"/>
      <c r="C3" s="1025"/>
      <c r="D3" s="1025"/>
      <c r="E3" s="1025"/>
      <c r="F3" s="1025"/>
      <c r="G3" s="1025"/>
      <c r="H3" s="1025"/>
      <c r="I3" s="1025"/>
    </row>
    <row r="4" spans="1:9" ht="12.75">
      <c r="A4" s="1022"/>
      <c r="B4" s="1022"/>
      <c r="C4" s="1022"/>
      <c r="D4" s="1022"/>
      <c r="E4" s="1022"/>
      <c r="F4" s="1022"/>
      <c r="G4" s="1022"/>
      <c r="H4" s="1022"/>
      <c r="I4" s="1022"/>
    </row>
    <row r="5" spans="1:9" ht="15">
      <c r="A5" s="505" t="s">
        <v>641</v>
      </c>
      <c r="B5" s="1008" t="str">
        <f>(eff_desc)</f>
        <v>GLI-LIPSCOMB COUNTY (2022)</v>
      </c>
      <c r="C5" s="1008"/>
      <c r="D5" s="1008"/>
      <c r="E5" s="1008"/>
      <c r="F5" s="1008"/>
      <c r="G5" s="1008"/>
      <c r="H5" s="1008"/>
      <c r="I5" s="1008"/>
    </row>
    <row r="6" spans="1:9" ht="15">
      <c r="A6" s="1018" t="s">
        <v>762</v>
      </c>
      <c r="B6" s="1018"/>
      <c r="C6" s="1018"/>
      <c r="D6" s="1018"/>
      <c r="E6" s="1018"/>
      <c r="F6" s="1018"/>
      <c r="G6" s="1018"/>
      <c r="H6" s="1018"/>
      <c r="I6" s="1018"/>
    </row>
    <row r="7" spans="1:9" ht="15">
      <c r="A7" s="1004" t="s">
        <v>896</v>
      </c>
      <c r="B7" s="1004"/>
      <c r="C7" s="1004"/>
      <c r="D7" s="1060">
        <f>(timeofmeeting)</f>
        <v>0</v>
      </c>
      <c r="E7" s="1060"/>
      <c r="F7" s="1061">
        <f>(dateofmeeting)</f>
        <v>0</v>
      </c>
      <c r="G7" s="1061"/>
      <c r="H7" s="1061"/>
      <c r="I7" s="1061"/>
    </row>
    <row r="8" spans="1:9" ht="15">
      <c r="A8" s="1018" t="s">
        <v>764</v>
      </c>
      <c r="B8" s="1018"/>
      <c r="C8" s="1018"/>
      <c r="D8" s="1018"/>
      <c r="E8" s="1018"/>
      <c r="F8" s="1018"/>
      <c r="G8" s="1018"/>
      <c r="H8" s="1018"/>
      <c r="I8" s="1018"/>
    </row>
    <row r="9" spans="1:9" ht="15">
      <c r="A9" s="487" t="s">
        <v>765</v>
      </c>
      <c r="B9" s="1008">
        <f>(nameofroom_building_physicallocation)</f>
        <v>0</v>
      </c>
      <c r="C9" s="1008"/>
      <c r="D9" s="1008"/>
      <c r="E9" s="1008"/>
      <c r="F9" s="1008"/>
      <c r="G9" s="1008"/>
      <c r="H9" s="1008"/>
      <c r="I9" s="1008"/>
    </row>
    <row r="10" spans="1:9" ht="15">
      <c r="A10" s="1018" t="s">
        <v>766</v>
      </c>
      <c r="B10" s="1018"/>
      <c r="C10" s="1018"/>
      <c r="D10" s="1018"/>
      <c r="E10" s="1018"/>
      <c r="F10" s="1018"/>
      <c r="G10" s="1018"/>
      <c r="H10" s="1018"/>
      <c r="I10" s="1018"/>
    </row>
    <row r="11" spans="1:9" ht="15">
      <c r="A11" s="1008">
        <f>(city_state)</f>
        <v>0</v>
      </c>
      <c r="B11" s="1008"/>
      <c r="C11" s="1008"/>
      <c r="D11" s="1008"/>
      <c r="E11" s="1008"/>
      <c r="F11" s="1008"/>
      <c r="G11" s="1008"/>
      <c r="H11" s="1008"/>
      <c r="I11" s="1008"/>
    </row>
    <row r="12" spans="1:9" ht="15">
      <c r="A12" s="1015" t="s">
        <v>767</v>
      </c>
      <c r="B12" s="1015"/>
      <c r="C12" s="1015"/>
      <c r="D12" s="1015"/>
      <c r="E12" s="1015"/>
      <c r="F12" s="1015"/>
      <c r="G12" s="1015"/>
      <c r="H12" s="1015"/>
      <c r="I12" s="1015"/>
    </row>
    <row r="13" spans="1:9" ht="15">
      <c r="A13" s="1004"/>
      <c r="B13" s="1004"/>
      <c r="C13" s="1004"/>
      <c r="D13" s="1004"/>
      <c r="E13" s="1004"/>
      <c r="F13" s="1004"/>
      <c r="G13" s="1004"/>
      <c r="H13" s="1004"/>
      <c r="I13" s="1004"/>
    </row>
    <row r="14" spans="1:9" ht="14.25">
      <c r="A14" s="1019" t="s">
        <v>897</v>
      </c>
      <c r="B14" s="1019"/>
      <c r="C14" s="1019"/>
      <c r="D14" s="1019"/>
      <c r="E14" s="1019"/>
      <c r="F14" s="1019"/>
      <c r="G14" s="1019"/>
      <c r="H14" s="1019"/>
      <c r="I14" s="1019"/>
    </row>
    <row r="15" spans="1:9" ht="14.25">
      <c r="A15" s="1019" t="s">
        <v>898</v>
      </c>
      <c r="B15" s="1019"/>
      <c r="C15" s="1019"/>
      <c r="D15" s="1019"/>
      <c r="E15" s="1019"/>
      <c r="F15" s="1019"/>
      <c r="G15" s="1019"/>
      <c r="H15" s="1019"/>
      <c r="I15" s="1019"/>
    </row>
    <row r="16" spans="1:9" ht="14.25">
      <c r="A16" s="1019" t="s">
        <v>899</v>
      </c>
      <c r="B16" s="1019"/>
      <c r="C16" s="1019"/>
      <c r="D16" s="1019"/>
      <c r="E16" s="1019"/>
      <c r="F16" s="1019"/>
      <c r="G16" s="1019"/>
      <c r="H16" s="1019"/>
      <c r="I16" s="1019"/>
    </row>
    <row r="17" spans="1:9" ht="14.25">
      <c r="A17" s="1019" t="s">
        <v>900</v>
      </c>
      <c r="B17" s="1019"/>
      <c r="C17" s="1019"/>
      <c r="D17" s="1019"/>
      <c r="E17" s="1019"/>
      <c r="F17" s="1019"/>
      <c r="G17" s="1019"/>
      <c r="H17" s="1019"/>
      <c r="I17" s="1019"/>
    </row>
    <row r="18" spans="1:9" ht="14.25">
      <c r="A18" s="1019" t="s">
        <v>901</v>
      </c>
      <c r="B18" s="1019"/>
      <c r="C18" s="1019"/>
      <c r="D18" s="1019"/>
      <c r="E18" s="1019"/>
      <c r="F18" s="1019"/>
      <c r="G18" s="1019"/>
      <c r="H18" s="1019"/>
      <c r="I18" s="1019"/>
    </row>
    <row r="19" spans="1:9" ht="14.25">
      <c r="A19" s="1019" t="s">
        <v>902</v>
      </c>
      <c r="B19" s="1019"/>
      <c r="C19" s="1019"/>
      <c r="D19" s="1019"/>
      <c r="E19" s="1019"/>
      <c r="F19" s="1019"/>
      <c r="G19" s="1019"/>
      <c r="H19" s="1019"/>
      <c r="I19" s="1019"/>
    </row>
    <row r="20" spans="1:9" ht="14.25">
      <c r="A20" s="1019" t="s">
        <v>903</v>
      </c>
      <c r="B20" s="1019"/>
      <c r="C20" s="1019"/>
      <c r="D20" s="1019"/>
      <c r="E20" s="1019"/>
      <c r="F20" s="1019"/>
      <c r="G20" s="1019"/>
      <c r="H20" s="1019"/>
      <c r="I20" s="1019"/>
    </row>
    <row r="21" spans="1:9" ht="14.25">
      <c r="A21" s="1019" t="s">
        <v>904</v>
      </c>
      <c r="B21" s="1019"/>
      <c r="C21" s="1019"/>
      <c r="D21" s="1019"/>
      <c r="E21" s="1019"/>
      <c r="F21" s="1019"/>
      <c r="G21" s="1019"/>
      <c r="H21" s="1019"/>
      <c r="I21" s="1019"/>
    </row>
    <row r="22" spans="1:9" ht="14.25">
      <c r="A22" s="1019" t="s">
        <v>905</v>
      </c>
      <c r="B22" s="1019"/>
      <c r="C22" s="1019"/>
      <c r="D22" s="1019"/>
      <c r="E22" s="1019"/>
      <c r="F22" s="1019"/>
      <c r="G22" s="1019"/>
      <c r="H22" s="1019"/>
      <c r="I22" s="1019"/>
    </row>
    <row r="23" spans="1:9" ht="15">
      <c r="A23" s="1004"/>
      <c r="B23" s="1004"/>
      <c r="C23" s="1004"/>
      <c r="D23" s="1004"/>
      <c r="E23" s="1004"/>
      <c r="F23" s="1004"/>
      <c r="G23" s="1004"/>
      <c r="H23" s="1004"/>
      <c r="I23" s="1004"/>
    </row>
    <row r="24" spans="1:9" ht="15">
      <c r="A24" s="1004" t="s">
        <v>770</v>
      </c>
      <c r="B24" s="1004"/>
      <c r="C24" s="1004"/>
      <c r="D24" s="1004"/>
      <c r="E24" s="1004"/>
      <c r="F24" s="1004"/>
      <c r="G24" s="1004"/>
      <c r="H24" s="1004"/>
      <c r="I24" s="1004"/>
    </row>
    <row r="25" spans="1:9" ht="15">
      <c r="A25" s="1004" t="s">
        <v>771</v>
      </c>
      <c r="B25" s="1004"/>
      <c r="C25" s="1004"/>
      <c r="D25" s="1004"/>
      <c r="E25" s="1004"/>
      <c r="F25" s="1004"/>
      <c r="G25" s="1004"/>
      <c r="H25" s="1004"/>
      <c r="I25" s="1004"/>
    </row>
    <row r="26" spans="1:9" ht="15">
      <c r="A26" s="1004" t="s">
        <v>772</v>
      </c>
      <c r="B26" s="1004"/>
      <c r="C26" s="1004"/>
      <c r="D26" s="1004"/>
      <c r="E26" s="1004"/>
      <c r="F26" s="1004"/>
      <c r="G26" s="1004"/>
      <c r="H26" s="1004"/>
      <c r="I26" s="1004"/>
    </row>
    <row r="27" spans="1:9" ht="15">
      <c r="A27" s="1030"/>
      <c r="B27" s="1030"/>
      <c r="C27" s="1030"/>
      <c r="D27" s="1030"/>
      <c r="E27" s="1030"/>
      <c r="F27" s="1030"/>
      <c r="G27" s="1030"/>
      <c r="H27" s="1030"/>
      <c r="I27" s="1030"/>
    </row>
    <row r="28" spans="1:9" ht="15">
      <c r="A28" s="1004" t="s">
        <v>906</v>
      </c>
      <c r="B28" s="1004"/>
      <c r="C28" s="1004"/>
      <c r="D28" s="518"/>
      <c r="E28" s="1017" t="s">
        <v>774</v>
      </c>
      <c r="F28" s="1017"/>
      <c r="G28" s="1017"/>
      <c r="H28" s="1017"/>
      <c r="I28" s="1017"/>
    </row>
    <row r="29" spans="1:9" ht="29.25" customHeight="1">
      <c r="A29" s="1031" t="s">
        <v>775</v>
      </c>
      <c r="B29" s="1031"/>
      <c r="C29" s="1031"/>
      <c r="D29" s="524"/>
      <c r="E29" s="1032" t="s">
        <v>907</v>
      </c>
      <c r="F29" s="1032"/>
      <c r="G29" s="1032"/>
      <c r="H29" s="1032"/>
      <c r="I29" s="1032"/>
    </row>
    <row r="30" spans="1:9" ht="15">
      <c r="A30" s="1008"/>
      <c r="B30" s="1008"/>
      <c r="C30" s="1008"/>
      <c r="D30" s="1008"/>
      <c r="E30" s="1008"/>
      <c r="F30" s="1008"/>
      <c r="G30" s="1008"/>
      <c r="H30" s="1008"/>
      <c r="I30" s="1008"/>
    </row>
    <row r="31" spans="1:9" ht="14.25">
      <c r="A31" s="1006" t="s">
        <v>787</v>
      </c>
      <c r="B31" s="1006"/>
      <c r="C31" s="1006"/>
      <c r="D31" s="1006"/>
      <c r="E31" s="1006"/>
      <c r="F31" s="1006"/>
      <c r="G31" s="1006"/>
      <c r="H31" s="1006"/>
      <c r="I31" s="1006"/>
    </row>
    <row r="32" spans="1:9" ht="14.25">
      <c r="A32" s="1006" t="s">
        <v>788</v>
      </c>
      <c r="B32" s="1006"/>
      <c r="C32" s="1006"/>
      <c r="D32" s="1006"/>
      <c r="E32" s="1006"/>
      <c r="F32" s="1006"/>
      <c r="G32" s="1006"/>
      <c r="H32" s="1006"/>
      <c r="I32" s="1006"/>
    </row>
    <row r="33" spans="1:9" ht="15">
      <c r="A33" s="1018"/>
      <c r="B33" s="1018"/>
      <c r="C33" s="1018"/>
      <c r="D33" s="1018"/>
      <c r="E33" s="1018"/>
      <c r="F33" s="1018"/>
      <c r="G33" s="1018"/>
      <c r="H33" s="1018"/>
      <c r="I33" s="1018"/>
    </row>
    <row r="34" spans="1:9" ht="15">
      <c r="A34" s="1018"/>
      <c r="B34" s="1018"/>
      <c r="C34" s="1018"/>
      <c r="D34" s="1018"/>
      <c r="E34" s="509" t="s">
        <v>789</v>
      </c>
      <c r="F34" s="487"/>
      <c r="G34" s="509" t="s">
        <v>790</v>
      </c>
      <c r="H34" s="1018"/>
      <c r="I34" s="1018"/>
    </row>
    <row r="35" spans="1:9" ht="15">
      <c r="A35" s="1004" t="s">
        <v>908</v>
      </c>
      <c r="B35" s="1004"/>
      <c r="C35" s="1004"/>
      <c r="D35" s="1004"/>
      <c r="E35" s="518" t="s">
        <v>602</v>
      </c>
      <c r="F35" s="488" t="s">
        <v>602</v>
      </c>
      <c r="G35" s="518"/>
      <c r="H35" s="1018"/>
      <c r="I35" s="1018"/>
    </row>
    <row r="36" spans="1:9" ht="15">
      <c r="A36" s="1004" t="s">
        <v>909</v>
      </c>
      <c r="B36" s="1004"/>
      <c r="C36" s="1004"/>
      <c r="D36" s="1004"/>
      <c r="E36" s="518" t="s">
        <v>602</v>
      </c>
      <c r="F36" s="488" t="s">
        <v>602</v>
      </c>
      <c r="G36" s="524"/>
      <c r="H36" s="1018"/>
      <c r="I36" s="1018"/>
    </row>
    <row r="37" spans="1:9" ht="15">
      <c r="A37" s="1004" t="s">
        <v>910</v>
      </c>
      <c r="B37" s="1004"/>
      <c r="C37" s="1004"/>
      <c r="D37" s="1004"/>
      <c r="E37" s="518" t="s">
        <v>602</v>
      </c>
      <c r="F37" s="488" t="s">
        <v>602</v>
      </c>
      <c r="G37" s="524"/>
      <c r="H37" s="1018"/>
      <c r="I37" s="1018"/>
    </row>
    <row r="38" spans="1:9" ht="15">
      <c r="A38" s="1004" t="s">
        <v>911</v>
      </c>
      <c r="B38" s="1004"/>
      <c r="C38" s="1004"/>
      <c r="D38" s="1004"/>
      <c r="E38" s="518" t="s">
        <v>602</v>
      </c>
      <c r="F38" s="488" t="s">
        <v>602</v>
      </c>
      <c r="G38" s="524"/>
      <c r="H38" s="1018"/>
      <c r="I38" s="1018"/>
    </row>
    <row r="39" spans="1:9" ht="15">
      <c r="A39" s="1018"/>
      <c r="B39" s="1018"/>
      <c r="C39" s="1018"/>
      <c r="D39" s="1018"/>
      <c r="E39" s="1018"/>
      <c r="F39" s="1018"/>
      <c r="G39" s="1018"/>
      <c r="H39" s="1018"/>
      <c r="I39" s="1018"/>
    </row>
    <row r="40" spans="1:9" ht="15">
      <c r="A40" s="1004" t="s">
        <v>912</v>
      </c>
      <c r="B40" s="1004"/>
      <c r="C40" s="1004"/>
      <c r="D40" s="1004"/>
      <c r="E40" s="1004"/>
      <c r="F40" s="1004"/>
      <c r="G40" s="1004"/>
      <c r="H40" s="1004"/>
      <c r="I40" s="1004"/>
    </row>
    <row r="41" spans="1:9" ht="15">
      <c r="A41" s="1004" t="s">
        <v>913</v>
      </c>
      <c r="B41" s="1004"/>
      <c r="C41" s="1004"/>
      <c r="D41" s="1004"/>
      <c r="E41" s="1004"/>
      <c r="F41" s="1004"/>
      <c r="G41" s="1004"/>
      <c r="H41" s="1004"/>
      <c r="I41" s="1004"/>
    </row>
    <row r="42" spans="1:9" ht="15">
      <c r="A42" s="1004" t="s">
        <v>914</v>
      </c>
      <c r="B42" s="1004"/>
      <c r="C42" s="1004"/>
      <c r="D42" s="1004"/>
      <c r="E42" s="1004"/>
      <c r="F42" s="1004"/>
      <c r="G42" s="1004"/>
      <c r="H42" s="1004"/>
      <c r="I42" s="1004"/>
    </row>
    <row r="43" spans="1:13" ht="15">
      <c r="A43" s="1004" t="s">
        <v>915</v>
      </c>
      <c r="B43" s="1016"/>
      <c r="C43" s="1016"/>
      <c r="D43" s="1016"/>
      <c r="E43" s="1016"/>
      <c r="F43" s="1016"/>
      <c r="G43" s="1016"/>
      <c r="H43" s="1016"/>
      <c r="I43" s="1016"/>
      <c r="J43" s="233"/>
      <c r="K43" s="233"/>
      <c r="L43" s="233"/>
      <c r="M43" s="233"/>
    </row>
    <row r="44" spans="1:9" ht="15">
      <c r="A44" s="1004"/>
      <c r="B44" s="1004"/>
      <c r="C44" s="1004"/>
      <c r="D44" s="1004"/>
      <c r="E44" s="1004"/>
      <c r="F44" s="1004"/>
      <c r="G44" s="1004"/>
      <c r="H44" s="1004"/>
      <c r="I44" s="1004"/>
    </row>
    <row r="45" spans="1:9" ht="15">
      <c r="A45" s="1004"/>
      <c r="B45" s="1004"/>
      <c r="C45" s="1004"/>
      <c r="D45" s="1004"/>
      <c r="E45" s="1004"/>
      <c r="F45" s="1004"/>
      <c r="G45" s="1004"/>
      <c r="H45" s="1004"/>
      <c r="I45" s="1004"/>
    </row>
    <row r="46" spans="1:9" ht="15">
      <c r="A46" s="505" t="s">
        <v>878</v>
      </c>
      <c r="B46" s="505"/>
      <c r="C46" s="505"/>
      <c r="D46" s="505"/>
      <c r="E46" s="505"/>
      <c r="F46" s="505"/>
      <c r="G46" s="505"/>
      <c r="H46" s="505"/>
      <c r="I46" s="505"/>
    </row>
    <row r="47" spans="1:9" ht="15">
      <c r="A47" s="505" t="s">
        <v>916</v>
      </c>
      <c r="B47" s="505"/>
      <c r="C47" s="505"/>
      <c r="D47" s="505"/>
      <c r="E47" s="505"/>
      <c r="F47" s="505"/>
      <c r="G47" s="505"/>
      <c r="H47" s="505"/>
      <c r="I47" s="505"/>
    </row>
    <row r="48" spans="1:9" ht="15">
      <c r="A48" s="505" t="s">
        <v>917</v>
      </c>
      <c r="B48" s="505"/>
      <c r="C48" s="505"/>
      <c r="D48" s="505"/>
      <c r="E48" s="505"/>
      <c r="F48" s="505"/>
      <c r="G48" s="505"/>
      <c r="H48" s="505"/>
      <c r="I48" s="505"/>
    </row>
    <row r="49" spans="1:9" ht="15">
      <c r="A49" s="1020" t="s">
        <v>716</v>
      </c>
      <c r="B49" s="1020"/>
      <c r="C49" s="1020"/>
      <c r="D49" s="1020"/>
      <c r="E49" s="1020"/>
      <c r="F49" s="1020"/>
      <c r="G49" s="1020"/>
      <c r="H49" s="1020"/>
      <c r="I49" s="1020"/>
    </row>
    <row r="50" spans="1:9" ht="14.25">
      <c r="A50" s="1021" t="s">
        <v>621</v>
      </c>
      <c r="B50" s="1021"/>
      <c r="C50" s="1021"/>
      <c r="D50" s="1021"/>
      <c r="E50" s="1021"/>
      <c r="F50" s="1021"/>
      <c r="G50" s="1021"/>
      <c r="H50" s="1021"/>
      <c r="I50" s="1021"/>
    </row>
    <row r="51" spans="1:9" ht="15">
      <c r="A51" s="1020" t="s">
        <v>918</v>
      </c>
      <c r="B51" s="1020"/>
      <c r="C51" s="1020"/>
      <c r="D51" s="1020"/>
      <c r="E51" s="1020"/>
      <c r="F51" s="1020"/>
      <c r="G51" s="1020"/>
      <c r="H51" s="1020"/>
      <c r="I51" s="1020"/>
    </row>
    <row r="52" spans="1:9" ht="15">
      <c r="A52" s="1020"/>
      <c r="B52" s="1020"/>
      <c r="C52" s="1020"/>
      <c r="D52" s="1020"/>
      <c r="E52" s="1020"/>
      <c r="F52" s="1020"/>
      <c r="G52" s="1020"/>
      <c r="H52" s="1020"/>
      <c r="I52" s="1020"/>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2"/>
      <c r="B1" s="1022"/>
      <c r="C1" s="1022"/>
      <c r="D1" s="1022"/>
      <c r="E1" s="1022"/>
      <c r="F1" s="1022"/>
      <c r="G1" s="1022"/>
      <c r="H1" s="1022"/>
      <c r="I1" s="1022"/>
      <c r="J1" s="1022"/>
      <c r="K1" s="1022"/>
      <c r="L1" s="1022"/>
    </row>
    <row r="2" spans="1:12" ht="12.75">
      <c r="A2" s="1022"/>
      <c r="B2" s="1022"/>
      <c r="C2" s="1022"/>
      <c r="D2" s="1022"/>
      <c r="E2" s="1022"/>
      <c r="F2" s="1022"/>
      <c r="G2" s="1022"/>
      <c r="H2" s="1022"/>
      <c r="I2" s="1022"/>
      <c r="J2" s="1022"/>
      <c r="K2" s="1022"/>
      <c r="L2" s="1022"/>
    </row>
    <row r="3" spans="1:12" ht="15.75">
      <c r="A3" s="996" t="s">
        <v>919</v>
      </c>
      <c r="B3" s="996"/>
      <c r="C3" s="996"/>
      <c r="D3" s="996"/>
      <c r="E3" s="996"/>
      <c r="F3" s="996"/>
      <c r="G3" s="996"/>
      <c r="H3" s="996"/>
      <c r="I3" s="996"/>
      <c r="J3" s="996"/>
      <c r="K3" s="996"/>
      <c r="L3" s="996"/>
    </row>
    <row r="4" spans="1:12" ht="15.75">
      <c r="A4" s="996"/>
      <c r="B4" s="996"/>
      <c r="C4" s="996"/>
      <c r="D4" s="996"/>
      <c r="E4" s="996"/>
      <c r="F4" s="996"/>
      <c r="G4" s="996"/>
      <c r="H4" s="996"/>
      <c r="I4" s="996"/>
      <c r="J4" s="996"/>
      <c r="K4" s="996"/>
      <c r="L4" s="996"/>
    </row>
    <row r="5" spans="1:12" ht="15.75">
      <c r="A5" s="1062" t="s">
        <v>799</v>
      </c>
      <c r="B5" s="1062"/>
      <c r="C5" s="1062"/>
      <c r="D5" s="1062"/>
      <c r="E5" s="1062"/>
      <c r="F5" s="1062"/>
      <c r="G5" s="1062"/>
      <c r="H5" s="531" t="s">
        <v>602</v>
      </c>
      <c r="I5" s="996"/>
      <c r="J5" s="996"/>
      <c r="K5" s="996"/>
      <c r="L5" s="996"/>
    </row>
    <row r="6" spans="1:12" ht="15.75">
      <c r="A6" s="1062" t="s">
        <v>800</v>
      </c>
      <c r="B6" s="1062"/>
      <c r="C6" s="996"/>
      <c r="D6" s="996"/>
      <c r="E6" s="996"/>
      <c r="F6" s="996"/>
      <c r="G6" s="996"/>
      <c r="H6" s="996"/>
      <c r="I6" s="996"/>
      <c r="J6" s="996"/>
      <c r="K6" s="996"/>
      <c r="L6" s="996"/>
    </row>
    <row r="7" spans="1:12" ht="15.75">
      <c r="A7" s="1065"/>
      <c r="B7" s="1065"/>
      <c r="C7" s="1065"/>
      <c r="D7" s="1065"/>
      <c r="E7" s="1065"/>
      <c r="F7" s="1065"/>
      <c r="G7" s="1065"/>
      <c r="H7" s="1065"/>
      <c r="I7" s="1065"/>
      <c r="J7" s="1065"/>
      <c r="K7" s="1065"/>
      <c r="L7" s="1065"/>
    </row>
    <row r="8" spans="1:12" ht="15.75">
      <c r="A8" s="996" t="s">
        <v>801</v>
      </c>
      <c r="B8" s="996"/>
      <c r="C8" s="996"/>
      <c r="D8" s="996"/>
      <c r="E8" s="996"/>
      <c r="F8" s="996"/>
      <c r="G8" s="996"/>
      <c r="H8" s="996"/>
      <c r="I8" s="996"/>
      <c r="J8" s="996"/>
      <c r="K8" s="996"/>
      <c r="L8" s="996"/>
    </row>
    <row r="9" spans="1:12" ht="48.75" customHeight="1">
      <c r="A9" s="552"/>
      <c r="B9" s="553" t="s">
        <v>802</v>
      </c>
      <c r="C9" s="554"/>
      <c r="D9" s="555" t="s">
        <v>803</v>
      </c>
      <c r="E9" s="556"/>
      <c r="F9" s="557" t="s">
        <v>804</v>
      </c>
      <c r="G9" s="558"/>
      <c r="H9" s="555" t="s">
        <v>805</v>
      </c>
      <c r="I9" s="552"/>
      <c r="J9" s="555" t="s">
        <v>806</v>
      </c>
      <c r="K9" s="552"/>
      <c r="L9" s="552"/>
    </row>
    <row r="10" spans="1:12" ht="15.75">
      <c r="A10" s="552" t="s">
        <v>807</v>
      </c>
      <c r="B10" s="531" t="s">
        <v>602</v>
      </c>
      <c r="C10" s="552"/>
      <c r="D10" s="531" t="s">
        <v>602</v>
      </c>
      <c r="E10" s="552"/>
      <c r="F10" s="531" t="s">
        <v>602</v>
      </c>
      <c r="G10" s="552"/>
      <c r="H10" s="531" t="s">
        <v>602</v>
      </c>
      <c r="I10" s="552"/>
      <c r="J10" s="531" t="s">
        <v>602</v>
      </c>
      <c r="K10" s="552"/>
      <c r="L10" s="552"/>
    </row>
    <row r="11" spans="1:12" ht="110.25">
      <c r="A11" s="554" t="s">
        <v>809</v>
      </c>
      <c r="B11" s="532" t="s">
        <v>602</v>
      </c>
      <c r="C11" s="559"/>
      <c r="D11" s="532" t="s">
        <v>602</v>
      </c>
      <c r="E11" s="559"/>
      <c r="F11" s="532" t="s">
        <v>602</v>
      </c>
      <c r="G11" s="559"/>
      <c r="H11" s="534" t="s">
        <v>602</v>
      </c>
      <c r="I11" s="552"/>
      <c r="J11" s="532" t="s">
        <v>602</v>
      </c>
      <c r="K11" s="552"/>
      <c r="L11" s="552"/>
    </row>
    <row r="12" spans="1:12" ht="15.75">
      <c r="A12" s="552" t="s">
        <v>810</v>
      </c>
      <c r="B12" s="531" t="s">
        <v>602</v>
      </c>
      <c r="C12" s="552"/>
      <c r="D12" s="531" t="s">
        <v>602</v>
      </c>
      <c r="E12" s="552"/>
      <c r="F12" s="531" t="s">
        <v>602</v>
      </c>
      <c r="G12" s="552"/>
      <c r="H12" s="535" t="s">
        <v>602</v>
      </c>
      <c r="I12" s="552"/>
      <c r="J12" s="531" t="s">
        <v>602</v>
      </c>
      <c r="K12" s="552"/>
      <c r="L12" s="552"/>
    </row>
    <row r="13" spans="1:12" ht="15.75">
      <c r="A13" s="1066"/>
      <c r="B13" s="1066"/>
      <c r="C13" s="1066"/>
      <c r="D13" s="1066"/>
      <c r="E13" s="1066"/>
      <c r="F13" s="1066"/>
      <c r="G13" s="1066"/>
      <c r="H13" s="1066"/>
      <c r="I13" s="1066"/>
      <c r="J13" s="1066"/>
      <c r="K13" s="1066"/>
      <c r="L13" s="1066"/>
    </row>
    <row r="14" spans="1:12" ht="15.75">
      <c r="A14" s="1064" t="s">
        <v>811</v>
      </c>
      <c r="B14" s="1064"/>
      <c r="C14" s="1064"/>
      <c r="D14" s="1064"/>
      <c r="E14" s="1064"/>
      <c r="F14" s="1064"/>
      <c r="G14" s="1064"/>
      <c r="H14" s="1064"/>
      <c r="I14" s="1064"/>
      <c r="J14" s="1064"/>
      <c r="K14" s="1064"/>
      <c r="L14" s="1064"/>
    </row>
    <row r="15" spans="1:12" ht="15.75">
      <c r="A15" s="1064" t="s">
        <v>812</v>
      </c>
      <c r="B15" s="1064"/>
      <c r="C15" s="1064"/>
      <c r="D15" s="1064"/>
      <c r="E15" s="1064"/>
      <c r="F15" s="1064"/>
      <c r="G15" s="1064"/>
      <c r="H15" s="1064"/>
      <c r="I15" s="1064"/>
      <c r="J15" s="1064"/>
      <c r="K15" s="1064"/>
      <c r="L15" s="1064"/>
    </row>
    <row r="16" spans="1:12" ht="15.75">
      <c r="A16" s="1065"/>
      <c r="B16" s="1065"/>
      <c r="C16" s="1065"/>
      <c r="D16" s="1065"/>
      <c r="E16" s="1065"/>
      <c r="F16" s="1065"/>
      <c r="G16" s="1065"/>
      <c r="H16" s="1065"/>
      <c r="I16" s="1065"/>
      <c r="J16" s="1065"/>
      <c r="K16" s="1065"/>
      <c r="L16" s="1065"/>
    </row>
    <row r="17" spans="1:12" ht="15.75" customHeight="1">
      <c r="A17" s="1063" t="s">
        <v>813</v>
      </c>
      <c r="B17" s="1063"/>
      <c r="C17" s="1063"/>
      <c r="D17" s="1063"/>
      <c r="E17" s="1063"/>
      <c r="F17" s="1063"/>
      <c r="G17" s="1063"/>
      <c r="H17" s="1063"/>
      <c r="I17" s="1063"/>
      <c r="J17" s="1063"/>
      <c r="K17" s="1063"/>
      <c r="L17" s="1063"/>
    </row>
    <row r="18" spans="1:12" ht="15.75">
      <c r="A18" s="1066"/>
      <c r="B18" s="1066"/>
      <c r="C18" s="1066"/>
      <c r="D18" s="1066"/>
      <c r="E18" s="1066"/>
      <c r="F18" s="1066"/>
      <c r="G18" s="1066"/>
      <c r="H18" s="475" t="s">
        <v>814</v>
      </c>
      <c r="I18" s="552"/>
      <c r="J18" s="475" t="s">
        <v>815</v>
      </c>
      <c r="K18" s="1066"/>
      <c r="L18" s="1066"/>
    </row>
    <row r="19" spans="1:12" ht="15.75">
      <c r="A19" s="1064" t="s">
        <v>816</v>
      </c>
      <c r="B19" s="1064"/>
      <c r="C19" s="1064"/>
      <c r="D19" s="1064"/>
      <c r="E19" s="1064"/>
      <c r="F19" s="1064"/>
      <c r="G19" s="552"/>
      <c r="H19" s="531" t="s">
        <v>602</v>
      </c>
      <c r="I19" s="552"/>
      <c r="J19" s="531" t="s">
        <v>602</v>
      </c>
      <c r="K19" s="1066"/>
      <c r="L19" s="1066"/>
    </row>
    <row r="20" spans="1:12" ht="15.75">
      <c r="A20" s="1064" t="s">
        <v>817</v>
      </c>
      <c r="B20" s="1064"/>
      <c r="C20" s="1064"/>
      <c r="D20" s="1064"/>
      <c r="E20" s="1064"/>
      <c r="F20" s="1064"/>
      <c r="G20" s="552"/>
      <c r="H20" s="531" t="s">
        <v>602</v>
      </c>
      <c r="I20" s="552"/>
      <c r="J20" s="531" t="s">
        <v>602</v>
      </c>
      <c r="K20" s="1066"/>
      <c r="L20" s="1066"/>
    </row>
    <row r="21" spans="1:12" ht="15.75">
      <c r="A21" s="1064" t="s">
        <v>818</v>
      </c>
      <c r="B21" s="1064"/>
      <c r="C21" s="1064"/>
      <c r="D21" s="1064"/>
      <c r="E21" s="1064"/>
      <c r="F21" s="1064"/>
      <c r="G21" s="552"/>
      <c r="H21" s="531" t="s">
        <v>602</v>
      </c>
      <c r="I21" s="552"/>
      <c r="J21" s="531" t="s">
        <v>602</v>
      </c>
      <c r="K21" s="1066"/>
      <c r="L21" s="1066"/>
    </row>
    <row r="22" spans="1:12" ht="15.75">
      <c r="A22" s="1064" t="s">
        <v>819</v>
      </c>
      <c r="B22" s="1064"/>
      <c r="C22" s="1064"/>
      <c r="D22" s="1064"/>
      <c r="E22" s="1064"/>
      <c r="F22" s="1064"/>
      <c r="G22" s="560"/>
      <c r="H22" s="531" t="s">
        <v>602</v>
      </c>
      <c r="I22" s="560"/>
      <c r="J22" s="531" t="s">
        <v>602</v>
      </c>
      <c r="K22" s="996"/>
      <c r="L22" s="996"/>
    </row>
    <row r="23" spans="1:12" ht="15.75">
      <c r="A23" s="1064" t="s">
        <v>820</v>
      </c>
      <c r="B23" s="1064"/>
      <c r="C23" s="1064"/>
      <c r="D23" s="1064"/>
      <c r="E23" s="1064"/>
      <c r="F23" s="1064"/>
      <c r="G23" s="552"/>
      <c r="H23" s="552"/>
      <c r="I23" s="552"/>
      <c r="J23" s="531" t="s">
        <v>602</v>
      </c>
      <c r="K23" s="1066"/>
      <c r="L23" s="1066"/>
    </row>
    <row r="24" spans="1:12" ht="15.75">
      <c r="A24" s="1066"/>
      <c r="B24" s="1066"/>
      <c r="C24" s="1066"/>
      <c r="D24" s="1066"/>
      <c r="E24" s="1066"/>
      <c r="F24" s="1066"/>
      <c r="G24" s="1066"/>
      <c r="H24" s="1066"/>
      <c r="I24" s="1066"/>
      <c r="J24" s="1066"/>
      <c r="K24" s="1066"/>
      <c r="L24" s="1066"/>
    </row>
    <row r="25" spans="1:12" ht="15.75">
      <c r="A25" s="1064" t="s">
        <v>821</v>
      </c>
      <c r="B25" s="1064"/>
      <c r="C25" s="1064"/>
      <c r="D25" s="1064"/>
      <c r="E25" s="1064"/>
      <c r="F25" s="1064"/>
      <c r="G25" s="1064"/>
      <c r="H25" s="1064"/>
      <c r="I25" s="1064"/>
      <c r="J25" s="1064"/>
      <c r="K25" s="1064"/>
      <c r="L25" s="1064"/>
    </row>
    <row r="26" spans="1:12" ht="15.75">
      <c r="A26" s="1064" t="s">
        <v>822</v>
      </c>
      <c r="B26" s="1064"/>
      <c r="C26" s="1064"/>
      <c r="D26" s="1064"/>
      <c r="E26" s="1064"/>
      <c r="F26" s="1064"/>
      <c r="G26" s="1064"/>
      <c r="H26" s="1064"/>
      <c r="I26" s="1064"/>
      <c r="J26" s="1064"/>
      <c r="K26" s="1064"/>
      <c r="L26" s="1064"/>
    </row>
    <row r="27" spans="1:12" ht="15.75">
      <c r="A27" s="1064" t="s">
        <v>823</v>
      </c>
      <c r="B27" s="1064"/>
      <c r="C27" s="1064"/>
      <c r="D27" s="1064"/>
      <c r="E27" s="1064"/>
      <c r="F27" s="1064"/>
      <c r="G27" s="1064"/>
      <c r="H27" s="1064"/>
      <c r="I27" s="1064"/>
      <c r="J27" s="1064"/>
      <c r="K27" s="1064"/>
      <c r="L27" s="1064"/>
    </row>
    <row r="28" spans="1:12" ht="15.75">
      <c r="A28" s="1064" t="s">
        <v>824</v>
      </c>
      <c r="B28" s="1064"/>
      <c r="C28" s="1064"/>
      <c r="D28" s="1064"/>
      <c r="E28" s="1064"/>
      <c r="F28" s="1064"/>
      <c r="G28" s="1064"/>
      <c r="H28" s="1064"/>
      <c r="I28" s="1064"/>
      <c r="J28" s="1064"/>
      <c r="K28" s="1064"/>
      <c r="L28" s="1064"/>
    </row>
    <row r="29" spans="1:12" ht="15.75">
      <c r="A29" s="1068"/>
      <c r="B29" s="1068"/>
      <c r="C29" s="1068"/>
      <c r="D29" s="1068"/>
      <c r="E29" s="1068"/>
      <c r="F29" s="1068"/>
      <c r="G29" s="1068"/>
      <c r="H29" s="1068"/>
      <c r="I29" s="1068"/>
      <c r="J29" s="1068"/>
      <c r="K29" s="1068"/>
      <c r="L29" s="1068"/>
    </row>
    <row r="30" spans="1:12" ht="15.75">
      <c r="A30" s="1069" t="s">
        <v>920</v>
      </c>
      <c r="B30" s="1069"/>
      <c r="C30" s="1069"/>
      <c r="D30" s="1069"/>
      <c r="E30" s="1069"/>
      <c r="F30" s="1069"/>
      <c r="G30" s="1069"/>
      <c r="H30" s="1069"/>
      <c r="I30" s="1069"/>
      <c r="J30" s="1069"/>
      <c r="K30" s="1069"/>
      <c r="L30" s="1069"/>
    </row>
    <row r="31" spans="1:12" ht="15.75">
      <c r="A31" s="560" t="s">
        <v>921</v>
      </c>
      <c r="B31" s="1040"/>
      <c r="C31" s="1040"/>
      <c r="D31" s="1064" t="s">
        <v>736</v>
      </c>
      <c r="E31" s="1064"/>
      <c r="F31" s="1064"/>
      <c r="G31" s="1064"/>
      <c r="H31" s="1064"/>
      <c r="I31" s="1064"/>
      <c r="J31" s="1064"/>
      <c r="K31" s="1064"/>
      <c r="L31" s="1064"/>
    </row>
    <row r="32" spans="1:12" ht="15.75">
      <c r="A32" s="552"/>
      <c r="B32" s="1064" t="s">
        <v>922</v>
      </c>
      <c r="C32" s="1064"/>
      <c r="D32" s="1064"/>
      <c r="E32" s="1064"/>
      <c r="F32" s="1064"/>
      <c r="G32" s="1064"/>
      <c r="H32" s="1064"/>
      <c r="I32" s="1064"/>
      <c r="J32" s="1064"/>
      <c r="K32" s="1064"/>
      <c r="L32" s="1064"/>
    </row>
    <row r="33" spans="1:12" ht="15.75">
      <c r="A33" s="1064"/>
      <c r="B33" s="1064"/>
      <c r="C33" s="1064"/>
      <c r="D33" s="1064"/>
      <c r="E33" s="1064"/>
      <c r="F33" s="1064"/>
      <c r="G33" s="1064"/>
      <c r="H33" s="1064"/>
      <c r="I33" s="1064"/>
      <c r="J33" s="1064"/>
      <c r="K33" s="1064"/>
      <c r="L33" s="1064"/>
    </row>
    <row r="34" spans="1:12" ht="15.75">
      <c r="A34" s="1062" t="s">
        <v>923</v>
      </c>
      <c r="B34" s="1062"/>
      <c r="C34" s="1062"/>
      <c r="D34" s="1062"/>
      <c r="E34" s="1062"/>
      <c r="F34" s="1062"/>
      <c r="G34" s="1062"/>
      <c r="H34" s="1062"/>
      <c r="I34" s="1062"/>
      <c r="J34" s="1062"/>
      <c r="K34" s="1062"/>
      <c r="L34" s="1062"/>
    </row>
    <row r="35" spans="1:12" ht="15.75">
      <c r="A35" s="531"/>
      <c r="B35" s="1064" t="s">
        <v>736</v>
      </c>
      <c r="C35" s="1064"/>
      <c r="D35" s="1064"/>
      <c r="E35" s="1064"/>
      <c r="F35" s="1064"/>
      <c r="G35" s="1064"/>
      <c r="H35" s="1064"/>
      <c r="I35" s="1064"/>
      <c r="J35" s="1064"/>
      <c r="K35" s="1064"/>
      <c r="L35" s="1064"/>
    </row>
    <row r="36" spans="1:12" ht="15.75">
      <c r="A36" s="1064" t="s">
        <v>924</v>
      </c>
      <c r="B36" s="1064"/>
      <c r="C36" s="1066"/>
      <c r="D36" s="1066"/>
      <c r="E36" s="1066"/>
      <c r="F36" s="1066"/>
      <c r="G36" s="1066"/>
      <c r="H36" s="1066"/>
      <c r="I36" s="1066"/>
      <c r="J36" s="1066"/>
      <c r="K36" s="1066"/>
      <c r="L36" s="1066"/>
    </row>
    <row r="37" spans="1:12" ht="15.75">
      <c r="A37" s="1067"/>
      <c r="B37" s="1067"/>
      <c r="C37" s="1067"/>
      <c r="D37" s="1067"/>
      <c r="E37" s="1067"/>
      <c r="F37" s="1067"/>
      <c r="G37" s="1067"/>
      <c r="H37" s="1067"/>
      <c r="I37" s="1067"/>
      <c r="J37" s="1067"/>
      <c r="K37" s="1067"/>
      <c r="L37" s="1067"/>
    </row>
    <row r="38" spans="1:12" ht="15.75">
      <c r="A38" s="996" t="s">
        <v>829</v>
      </c>
      <c r="B38" s="996"/>
      <c r="C38" s="996"/>
      <c r="D38" s="996"/>
      <c r="E38" s="996"/>
      <c r="F38" s="996"/>
      <c r="G38" s="996"/>
      <c r="H38" s="996"/>
      <c r="I38" s="996"/>
      <c r="J38" s="996"/>
      <c r="K38" s="996"/>
      <c r="L38" s="996"/>
    </row>
    <row r="39" spans="1:12" ht="15.75">
      <c r="A39" s="1064" t="s">
        <v>830</v>
      </c>
      <c r="B39" s="1064"/>
      <c r="C39" s="1064"/>
      <c r="D39" s="1064"/>
      <c r="E39" s="1064"/>
      <c r="F39" s="1064"/>
      <c r="G39" s="1064"/>
      <c r="H39" s="1064"/>
      <c r="I39" s="1064"/>
      <c r="J39" s="1064"/>
      <c r="K39" s="1064"/>
      <c r="L39" s="1064"/>
    </row>
    <row r="40" spans="1:12" ht="15.75">
      <c r="A40" s="1064" t="s">
        <v>831</v>
      </c>
      <c r="B40" s="1064"/>
      <c r="C40" s="1064"/>
      <c r="D40" s="1064"/>
      <c r="E40" s="1064"/>
      <c r="F40" s="1064"/>
      <c r="G40" s="1064"/>
      <c r="H40" s="1064"/>
      <c r="I40" s="1064"/>
      <c r="J40" s="1064"/>
      <c r="K40" s="1064"/>
      <c r="L40" s="1064"/>
    </row>
    <row r="41" spans="1:12" ht="15.75">
      <c r="A41" s="1064" t="s">
        <v>832</v>
      </c>
      <c r="B41" s="1064"/>
      <c r="C41" s="1064"/>
      <c r="D41" s="1064"/>
      <c r="E41" s="1064"/>
      <c r="F41" s="1064"/>
      <c r="G41" s="1064"/>
      <c r="H41" s="1064"/>
      <c r="I41" s="1064"/>
      <c r="J41" s="1064"/>
      <c r="K41" s="1064"/>
      <c r="L41" s="1064"/>
    </row>
    <row r="42" spans="1:12" ht="15.75">
      <c r="A42" s="552"/>
      <c r="B42" s="1064" t="s">
        <v>833</v>
      </c>
      <c r="C42" s="1064"/>
      <c r="D42" s="1064"/>
      <c r="E42" s="1064"/>
      <c r="F42" s="1064"/>
      <c r="G42" s="1064"/>
      <c r="H42" s="1064"/>
      <c r="I42" s="552"/>
      <c r="J42" s="531" t="s">
        <v>602</v>
      </c>
      <c r="K42" s="552"/>
      <c r="L42" s="552"/>
    </row>
    <row r="43" spans="1:13" ht="15.75">
      <c r="A43" s="552"/>
      <c r="B43" s="1070" t="s">
        <v>834</v>
      </c>
      <c r="C43" s="1070"/>
      <c r="D43" s="1070"/>
      <c r="E43" s="1070"/>
      <c r="F43" s="1070"/>
      <c r="G43" s="1070"/>
      <c r="H43" s="1070"/>
      <c r="I43" s="561"/>
      <c r="J43" s="531" t="s">
        <v>602</v>
      </c>
      <c r="K43" s="561"/>
      <c r="L43" s="561"/>
      <c r="M43" s="233"/>
    </row>
    <row r="44" spans="1:12" ht="12.75" customHeight="1">
      <c r="A44" s="552"/>
      <c r="B44" s="552"/>
      <c r="C44" s="552"/>
      <c r="D44" s="552"/>
      <c r="E44" s="552"/>
      <c r="F44" s="552"/>
      <c r="G44" s="552"/>
      <c r="H44" s="552"/>
      <c r="I44" s="552"/>
      <c r="J44" s="552"/>
      <c r="K44" s="552"/>
      <c r="L44" s="552"/>
    </row>
    <row r="45" spans="1:12" ht="12.75" customHeight="1">
      <c r="A45" s="993" t="s">
        <v>925</v>
      </c>
      <c r="B45" s="993"/>
      <c r="C45" s="993"/>
      <c r="D45" s="993"/>
      <c r="E45" s="993"/>
      <c r="F45" s="993"/>
      <c r="G45" s="993"/>
      <c r="H45" s="993"/>
      <c r="I45" s="993"/>
      <c r="J45" s="993"/>
      <c r="K45" s="993"/>
      <c r="L45" s="993"/>
    </row>
    <row r="46" spans="1:12" ht="12.75" customHeight="1">
      <c r="A46" s="552"/>
      <c r="B46" s="552"/>
      <c r="C46" s="552"/>
      <c r="D46" s="552"/>
      <c r="E46" s="552"/>
      <c r="F46" s="552"/>
      <c r="G46" s="552"/>
      <c r="H46" s="552"/>
      <c r="I46" s="552"/>
      <c r="J46" s="552"/>
      <c r="K46" s="552"/>
      <c r="L46" s="552"/>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29" t="s">
        <v>926</v>
      </c>
      <c r="B1" s="1029"/>
      <c r="C1" s="1029"/>
      <c r="D1" s="1029"/>
      <c r="E1" s="1029"/>
      <c r="F1" s="1029"/>
      <c r="G1" s="1029"/>
      <c r="H1" s="1029"/>
      <c r="I1" s="1029"/>
    </row>
    <row r="2" spans="1:9" ht="15">
      <c r="A2" s="1072" t="s">
        <v>927</v>
      </c>
      <c r="B2" s="1072"/>
      <c r="C2" s="1072"/>
      <c r="D2" s="1072"/>
      <c r="E2" s="1072"/>
      <c r="F2" s="1072"/>
      <c r="G2" s="1072"/>
      <c r="H2" s="1072"/>
      <c r="I2" s="1072"/>
    </row>
    <row r="3" spans="1:9" ht="12.75">
      <c r="A3" s="523"/>
      <c r="B3" s="523"/>
      <c r="C3" s="523"/>
      <c r="D3" s="523"/>
      <c r="E3" s="523"/>
      <c r="F3" s="523"/>
      <c r="G3" s="523"/>
      <c r="H3" s="523"/>
      <c r="I3" s="523"/>
    </row>
    <row r="4" spans="1:9" ht="33">
      <c r="A4" s="1025" t="s">
        <v>894</v>
      </c>
      <c r="B4" s="1025"/>
      <c r="C4" s="1025"/>
      <c r="D4" s="1025"/>
      <c r="E4" s="1025"/>
      <c r="F4" s="1025"/>
      <c r="G4" s="1025"/>
      <c r="H4" s="1025"/>
      <c r="I4" s="1025"/>
    </row>
    <row r="5" spans="1:9" ht="14.25" customHeight="1">
      <c r="A5" s="1025" t="s">
        <v>928</v>
      </c>
      <c r="B5" s="1025"/>
      <c r="C5" s="1025"/>
      <c r="D5" s="1025"/>
      <c r="E5" s="1025"/>
      <c r="F5" s="1025"/>
      <c r="G5" s="1025"/>
      <c r="H5" s="1025"/>
      <c r="I5" s="1025"/>
    </row>
    <row r="6" spans="1:9" ht="14.25" customHeight="1">
      <c r="A6" s="1025"/>
      <c r="B6" s="1025"/>
      <c r="C6" s="1025"/>
      <c r="D6" s="1025"/>
      <c r="E6" s="1025"/>
      <c r="F6" s="1025"/>
      <c r="G6" s="1025"/>
      <c r="H6" s="1025"/>
      <c r="I6" s="1025"/>
    </row>
    <row r="7" spans="1:9" ht="12.75">
      <c r="A7" s="1022"/>
      <c r="B7" s="1022"/>
      <c r="C7" s="1022"/>
      <c r="D7" s="1022"/>
      <c r="E7" s="1022"/>
      <c r="F7" s="1022"/>
      <c r="G7" s="1022"/>
      <c r="H7" s="1022"/>
      <c r="I7" s="1022"/>
    </row>
    <row r="8" spans="1:9" ht="15">
      <c r="A8" s="505" t="s">
        <v>641</v>
      </c>
      <c r="B8" s="1008" t="str">
        <f>(eff_desc)</f>
        <v>GLI-LIPSCOMB COUNTY (2022)</v>
      </c>
      <c r="C8" s="1008"/>
      <c r="D8" s="1008"/>
      <c r="E8" s="1008"/>
      <c r="F8" s="1008"/>
      <c r="G8" s="1008"/>
      <c r="H8" s="1008"/>
      <c r="I8" s="1008"/>
    </row>
    <row r="9" spans="1:9" ht="15">
      <c r="A9" s="1004" t="s">
        <v>896</v>
      </c>
      <c r="B9" s="1004"/>
      <c r="C9" s="1004"/>
      <c r="D9" s="551">
        <f>(timeofmeeting)</f>
        <v>0</v>
      </c>
      <c r="E9" s="1075">
        <f>(dateofmeeting)</f>
        <v>0</v>
      </c>
      <c r="F9" s="1075"/>
      <c r="G9" s="1075"/>
      <c r="H9" s="562"/>
      <c r="I9" s="562"/>
    </row>
    <row r="10" spans="1:9" ht="15">
      <c r="A10" s="487" t="s">
        <v>765</v>
      </c>
      <c r="B10" s="1008">
        <f>(nameofroom_building_physicallocation)</f>
        <v>0</v>
      </c>
      <c r="C10" s="1008"/>
      <c r="D10" s="1008"/>
      <c r="E10" s="1008"/>
      <c r="F10" s="1008"/>
      <c r="G10" s="1008"/>
      <c r="H10" s="1008"/>
      <c r="I10" s="1008"/>
    </row>
    <row r="11" spans="1:9" ht="15">
      <c r="A11" s="1008">
        <f>(city_state)</f>
        <v>0</v>
      </c>
      <c r="B11" s="1008"/>
      <c r="C11" s="1008"/>
      <c r="D11" s="1008"/>
      <c r="E11" s="1008"/>
      <c r="F11" s="1008"/>
      <c r="G11" s="1008"/>
      <c r="H11" s="1008"/>
      <c r="I11" s="1008"/>
    </row>
    <row r="12" spans="1:9" ht="15">
      <c r="A12" s="1004"/>
      <c r="B12" s="1004"/>
      <c r="C12" s="1004"/>
      <c r="D12" s="1004"/>
      <c r="E12" s="1004"/>
      <c r="F12" s="1004"/>
      <c r="G12" s="1004"/>
      <c r="H12" s="1004"/>
      <c r="I12" s="1004"/>
    </row>
    <row r="13" spans="1:9" ht="15">
      <c r="A13" s="1004"/>
      <c r="B13" s="1004"/>
      <c r="C13" s="1004"/>
      <c r="D13" s="1004"/>
      <c r="E13" s="1004"/>
      <c r="F13" s="1004"/>
      <c r="G13" s="1004"/>
      <c r="H13" s="1004"/>
      <c r="I13" s="1004"/>
    </row>
    <row r="14" spans="1:9" ht="14.25">
      <c r="A14" s="1019" t="s">
        <v>929</v>
      </c>
      <c r="B14" s="1019"/>
      <c r="C14" s="1019"/>
      <c r="D14" s="1019"/>
      <c r="E14" s="1019"/>
      <c r="F14" s="1019"/>
      <c r="G14" s="1019"/>
      <c r="H14" s="1019"/>
      <c r="I14" s="1019"/>
    </row>
    <row r="15" spans="1:9" ht="14.25">
      <c r="A15" s="1019" t="s">
        <v>930</v>
      </c>
      <c r="B15" s="1019"/>
      <c r="C15" s="1019"/>
      <c r="D15" s="1019"/>
      <c r="E15" s="1019"/>
      <c r="F15" s="1019"/>
      <c r="G15" s="1019"/>
      <c r="H15" s="1019"/>
      <c r="I15" s="1019"/>
    </row>
    <row r="16" spans="1:9" ht="15">
      <c r="A16" s="1018"/>
      <c r="B16" s="1018"/>
      <c r="C16" s="1018"/>
      <c r="D16" s="1018"/>
      <c r="E16" s="1018"/>
      <c r="F16" s="1018"/>
      <c r="G16" s="1018"/>
      <c r="H16" s="1018"/>
      <c r="I16" s="1018"/>
    </row>
    <row r="17" spans="1:9" ht="15">
      <c r="A17" s="1008"/>
      <c r="B17" s="1008"/>
      <c r="C17" s="1008"/>
      <c r="D17" s="1008"/>
      <c r="E17" s="1008"/>
      <c r="F17" s="1008"/>
      <c r="G17" s="1008"/>
      <c r="H17" s="1008"/>
      <c r="I17" s="1008"/>
    </row>
    <row r="18" spans="1:9" ht="15">
      <c r="A18" s="1015"/>
      <c r="B18" s="1015"/>
      <c r="C18" s="1015"/>
      <c r="D18" s="1015"/>
      <c r="E18" s="1015"/>
      <c r="F18" s="1015"/>
      <c r="G18" s="1015"/>
      <c r="H18" s="1015"/>
      <c r="I18" s="1015"/>
    </row>
    <row r="19" spans="1:9" ht="15">
      <c r="A19" s="1018"/>
      <c r="B19" s="1018"/>
      <c r="C19" s="1018"/>
      <c r="D19" s="1018"/>
      <c r="E19" s="1018"/>
      <c r="F19" s="1018"/>
      <c r="G19" s="1018"/>
      <c r="H19" s="1018"/>
      <c r="I19" s="1018"/>
    </row>
    <row r="20" spans="1:9" ht="14.25">
      <c r="A20" s="1006" t="s">
        <v>778</v>
      </c>
      <c r="B20" s="1006"/>
      <c r="C20" s="1006"/>
      <c r="D20" s="1006"/>
      <c r="E20" s="1006"/>
      <c r="F20" s="1006"/>
      <c r="G20" s="1006"/>
      <c r="H20" s="1006"/>
      <c r="I20" s="1006"/>
    </row>
    <row r="21" spans="1:9" ht="15">
      <c r="A21" s="1018"/>
      <c r="B21" s="1018"/>
      <c r="C21" s="1018"/>
      <c r="D21" s="1018"/>
      <c r="E21" s="1018"/>
      <c r="F21" s="1018"/>
      <c r="G21" s="1018"/>
      <c r="H21" s="1018"/>
      <c r="I21" s="1018"/>
    </row>
    <row r="22" spans="1:9" ht="15">
      <c r="A22" s="1004" t="s">
        <v>779</v>
      </c>
      <c r="B22" s="1004"/>
      <c r="C22" s="1004"/>
      <c r="D22" s="1004"/>
      <c r="E22" s="1004"/>
      <c r="F22" s="1004"/>
      <c r="G22" s="1004"/>
      <c r="H22" s="1004"/>
      <c r="I22" s="1004"/>
    </row>
    <row r="23" spans="1:9" ht="15">
      <c r="A23" s="1004" t="s">
        <v>780</v>
      </c>
      <c r="B23" s="1004"/>
      <c r="C23" s="1004"/>
      <c r="D23" s="1004"/>
      <c r="E23" s="1004"/>
      <c r="F23" s="1004"/>
      <c r="G23" s="1004"/>
      <c r="H23" s="1004"/>
      <c r="I23" s="1004"/>
    </row>
    <row r="24" spans="1:9" ht="15">
      <c r="A24" s="1004" t="s">
        <v>781</v>
      </c>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04" t="s">
        <v>782</v>
      </c>
      <c r="B26" s="1004"/>
      <c r="C26" s="1004"/>
      <c r="D26" s="563"/>
      <c r="E26" s="487" t="s">
        <v>931</v>
      </c>
      <c r="F26" s="563"/>
      <c r="G26" s="487" t="s">
        <v>932</v>
      </c>
      <c r="H26" s="1018"/>
      <c r="I26" s="1018"/>
    </row>
    <row r="27" spans="1:9" ht="15">
      <c r="A27" s="1004" t="s">
        <v>785</v>
      </c>
      <c r="B27" s="1004"/>
      <c r="C27" s="1004"/>
      <c r="D27" s="564"/>
      <c r="E27" s="487" t="s">
        <v>931</v>
      </c>
      <c r="F27" s="565"/>
      <c r="G27" s="487" t="s">
        <v>932</v>
      </c>
      <c r="H27" s="1018"/>
      <c r="I27" s="1018"/>
    </row>
    <row r="28" spans="1:9" ht="15">
      <c r="A28" s="1004" t="s">
        <v>786</v>
      </c>
      <c r="B28" s="1004"/>
      <c r="C28" s="1004"/>
      <c r="D28" s="564"/>
      <c r="E28" s="487" t="s">
        <v>931</v>
      </c>
      <c r="F28" s="564"/>
      <c r="G28" s="487" t="s">
        <v>932</v>
      </c>
      <c r="H28" s="1018"/>
      <c r="I28" s="1018"/>
    </row>
    <row r="29" spans="1:9" ht="15">
      <c r="A29" s="1018"/>
      <c r="B29" s="1018"/>
      <c r="C29" s="1018"/>
      <c r="D29" s="1018"/>
      <c r="E29" s="1018"/>
      <c r="F29" s="1018"/>
      <c r="G29" s="1018"/>
      <c r="H29" s="1018"/>
      <c r="I29" s="1018"/>
    </row>
    <row r="30" spans="1:9" ht="15">
      <c r="A30" s="1018"/>
      <c r="B30" s="1018"/>
      <c r="C30" s="1018"/>
      <c r="D30" s="1018"/>
      <c r="E30" s="1018"/>
      <c r="F30" s="1018"/>
      <c r="G30" s="1018"/>
      <c r="H30" s="1018"/>
      <c r="I30" s="1018"/>
    </row>
    <row r="31" spans="1:9" ht="15">
      <c r="A31" s="1018"/>
      <c r="B31" s="1018"/>
      <c r="C31" s="1018"/>
      <c r="D31" s="1018"/>
      <c r="E31" s="1018"/>
      <c r="F31" s="1018"/>
      <c r="G31" s="1018"/>
      <c r="H31" s="1018"/>
      <c r="I31" s="1018"/>
    </row>
    <row r="32" spans="1:9" ht="15">
      <c r="A32" s="1018"/>
      <c r="B32" s="1018"/>
      <c r="C32" s="1018"/>
      <c r="D32" s="1018"/>
      <c r="E32" s="1018"/>
      <c r="F32" s="1018"/>
      <c r="G32" s="1018"/>
      <c r="H32" s="1018"/>
      <c r="I32" s="1018"/>
    </row>
    <row r="33" spans="1:9" ht="15">
      <c r="A33" s="1018"/>
      <c r="B33" s="1018"/>
      <c r="C33" s="1018"/>
      <c r="D33" s="1018"/>
      <c r="E33" s="1018"/>
      <c r="F33" s="1018"/>
      <c r="G33" s="1018"/>
      <c r="H33" s="1018"/>
      <c r="I33" s="1018"/>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71"/>
      <c r="B36" s="1071"/>
      <c r="C36" s="1071"/>
      <c r="D36" s="1071"/>
      <c r="E36" s="1071"/>
      <c r="F36" s="1071"/>
      <c r="G36" s="1071"/>
      <c r="H36" s="1071"/>
      <c r="I36" s="1071"/>
    </row>
    <row r="37" spans="1:9" ht="15">
      <c r="A37" s="1018"/>
      <c r="B37" s="1018"/>
      <c r="C37" s="1018"/>
      <c r="D37" s="1018"/>
      <c r="E37" s="1018"/>
      <c r="F37" s="1018"/>
      <c r="G37" s="1018"/>
      <c r="H37" s="1018"/>
      <c r="I37" s="1018"/>
    </row>
    <row r="38" spans="1:9" ht="15">
      <c r="A38" s="1004"/>
      <c r="B38" s="1004"/>
      <c r="C38" s="1004"/>
      <c r="D38" s="1004"/>
      <c r="E38" s="1004"/>
      <c r="F38" s="1004"/>
      <c r="G38" s="1004"/>
      <c r="H38" s="1004"/>
      <c r="I38" s="1004"/>
    </row>
    <row r="39" spans="1:9" ht="15">
      <c r="A39" s="1004"/>
      <c r="B39" s="1004"/>
      <c r="C39" s="1004"/>
      <c r="D39" s="1004"/>
      <c r="E39" s="1004"/>
      <c r="F39" s="1004"/>
      <c r="G39" s="1004"/>
      <c r="H39" s="1004"/>
      <c r="I39" s="1004"/>
    </row>
    <row r="40" spans="1:9" ht="15">
      <c r="A40" s="1004"/>
      <c r="B40" s="1004"/>
      <c r="C40" s="1004"/>
      <c r="D40" s="1004"/>
      <c r="E40" s="1004"/>
      <c r="F40" s="1004"/>
      <c r="G40" s="1004"/>
      <c r="H40" s="1004"/>
      <c r="I40" s="1004"/>
    </row>
    <row r="41" spans="1:9" ht="15">
      <c r="A41" s="1018"/>
      <c r="B41" s="1018"/>
      <c r="C41" s="1018"/>
      <c r="D41" s="1018"/>
      <c r="E41" s="1018"/>
      <c r="F41" s="1018"/>
      <c r="G41" s="1018"/>
      <c r="H41" s="1018"/>
      <c r="I41" s="1018"/>
    </row>
    <row r="42" spans="1:9" ht="15">
      <c r="A42" s="1004"/>
      <c r="B42" s="1004"/>
      <c r="C42" s="1004"/>
      <c r="D42" s="1004"/>
      <c r="E42" s="1004"/>
      <c r="F42" s="1004"/>
      <c r="G42" s="1004"/>
      <c r="H42" s="1004"/>
      <c r="I42" s="1004"/>
    </row>
    <row r="43" spans="1:9" ht="14.25">
      <c r="A43" s="1019"/>
      <c r="B43" s="1019"/>
      <c r="C43" s="1019"/>
      <c r="D43" s="1019"/>
      <c r="E43" s="1019"/>
      <c r="F43" s="1019"/>
      <c r="G43" s="1019"/>
      <c r="H43" s="1019"/>
      <c r="I43" s="1019"/>
    </row>
    <row r="44" spans="1:9" ht="15">
      <c r="A44" s="1018"/>
      <c r="B44" s="1018"/>
      <c r="C44" s="1018"/>
      <c r="D44" s="1018"/>
      <c r="E44" s="1018"/>
      <c r="F44" s="1018"/>
      <c r="G44" s="1018"/>
      <c r="H44" s="1018"/>
      <c r="I44" s="1018"/>
    </row>
    <row r="45" spans="1:13" ht="15">
      <c r="A45" s="1004"/>
      <c r="B45" s="1016"/>
      <c r="C45" s="1016"/>
      <c r="D45" s="1016"/>
      <c r="E45" s="1016"/>
      <c r="F45" s="1016"/>
      <c r="G45" s="1016"/>
      <c r="H45" s="1016"/>
      <c r="I45" s="1016"/>
      <c r="J45" s="233"/>
      <c r="K45" s="233"/>
      <c r="L45" s="233"/>
      <c r="M45" s="233"/>
    </row>
    <row r="46" spans="1:9" ht="15">
      <c r="A46" s="1004"/>
      <c r="B46" s="1004"/>
      <c r="C46" s="1004"/>
      <c r="D46" s="1004"/>
      <c r="E46" s="1004"/>
      <c r="F46" s="1004"/>
      <c r="G46" s="1004"/>
      <c r="H46" s="1004"/>
      <c r="I46" s="1004"/>
    </row>
    <row r="47" spans="1:9" ht="15">
      <c r="A47" s="1004"/>
      <c r="B47" s="1004"/>
      <c r="C47" s="1004"/>
      <c r="D47" s="1004"/>
      <c r="E47" s="1004"/>
      <c r="F47" s="1004"/>
      <c r="G47" s="1004"/>
      <c r="H47" s="1004"/>
      <c r="I47" s="1004"/>
    </row>
    <row r="48" spans="1:9" ht="15">
      <c r="A48" s="1004"/>
      <c r="B48" s="1004"/>
      <c r="C48" s="1004"/>
      <c r="D48" s="1004"/>
      <c r="E48" s="1004"/>
      <c r="F48" s="1004"/>
      <c r="G48" s="1004"/>
      <c r="H48" s="1004"/>
      <c r="I48" s="1004"/>
    </row>
    <row r="49" spans="1:9" ht="15">
      <c r="A49" s="1004"/>
      <c r="B49" s="1004"/>
      <c r="C49" s="1004"/>
      <c r="D49" s="1004"/>
      <c r="E49" s="1004"/>
      <c r="F49" s="1004"/>
      <c r="G49" s="1004"/>
      <c r="H49" s="1004"/>
      <c r="I49" s="1004"/>
    </row>
    <row r="50" spans="1:9" ht="15">
      <c r="A50" s="1004"/>
      <c r="B50" s="1004"/>
      <c r="C50" s="1004"/>
      <c r="D50" s="1004"/>
      <c r="E50" s="1004"/>
      <c r="F50" s="1004"/>
      <c r="G50" s="1004"/>
      <c r="H50" s="1004"/>
      <c r="I50" s="1004"/>
    </row>
    <row r="51" spans="1:9" ht="15">
      <c r="A51" s="1004" t="s">
        <v>933</v>
      </c>
      <c r="B51" s="1004"/>
      <c r="C51" s="1004"/>
      <c r="D51" s="1004"/>
      <c r="E51" s="1004"/>
      <c r="F51" s="1004"/>
      <c r="G51" s="1004"/>
      <c r="H51" s="1004"/>
      <c r="I51" s="1004"/>
    </row>
    <row r="52" spans="1:9" ht="15">
      <c r="A52" s="1004"/>
      <c r="B52" s="1004"/>
      <c r="C52" s="1004"/>
      <c r="D52" s="1004"/>
      <c r="E52" s="1004"/>
      <c r="F52" s="1004"/>
      <c r="G52" s="1004"/>
      <c r="H52" s="1004"/>
      <c r="I52" s="1004"/>
    </row>
    <row r="53" spans="1:9" ht="15">
      <c r="A53" s="1073" t="s">
        <v>934</v>
      </c>
      <c r="B53" s="1073"/>
      <c r="C53" s="1073"/>
      <c r="D53" s="1073"/>
      <c r="E53" s="1073"/>
      <c r="F53" s="1073"/>
      <c r="G53" s="1073"/>
      <c r="H53" s="1073"/>
      <c r="I53" s="1073"/>
    </row>
    <row r="54" spans="1:9" ht="14.25">
      <c r="A54" s="1074" t="s">
        <v>621</v>
      </c>
      <c r="B54" s="1074"/>
      <c r="C54" s="1074"/>
      <c r="D54" s="1074"/>
      <c r="E54" s="1074"/>
      <c r="F54" s="1074"/>
      <c r="G54" s="1074"/>
      <c r="H54" s="1074"/>
      <c r="I54" s="1074"/>
    </row>
    <row r="55" spans="1:9" ht="15">
      <c r="A55" s="1073" t="s">
        <v>935</v>
      </c>
      <c r="B55" s="1073"/>
      <c r="C55" s="1073"/>
      <c r="D55" s="1073"/>
      <c r="E55" s="1073"/>
      <c r="F55" s="1073"/>
      <c r="G55" s="1073"/>
      <c r="H55" s="1073"/>
      <c r="I55" s="1073"/>
    </row>
    <row r="56" spans="1:9" ht="15">
      <c r="A56" s="505"/>
      <c r="B56" s="505"/>
      <c r="C56" s="505"/>
      <c r="D56" s="505"/>
      <c r="E56" s="505"/>
      <c r="F56" s="505"/>
      <c r="G56" s="505"/>
      <c r="H56" s="505"/>
      <c r="I56" s="505"/>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9" t="s">
        <v>936</v>
      </c>
      <c r="B1" s="1029"/>
      <c r="C1" s="1029"/>
      <c r="D1" s="1029"/>
      <c r="E1" s="1029"/>
      <c r="F1" s="1029"/>
      <c r="G1" s="1029"/>
      <c r="H1" s="1029"/>
      <c r="I1" s="1029"/>
    </row>
    <row r="2" spans="1:9" ht="33">
      <c r="A2" s="514"/>
      <c r="B2" s="514"/>
      <c r="C2" s="1025" t="s">
        <v>937</v>
      </c>
      <c r="D2" s="1025"/>
      <c r="E2" s="1025"/>
      <c r="F2" s="514">
        <f>(eff_apyr)</f>
        <v>2022</v>
      </c>
      <c r="G2" s="1077" t="s">
        <v>938</v>
      </c>
      <c r="H2" s="1077"/>
      <c r="I2" s="514"/>
    </row>
    <row r="3" spans="1:9" ht="14.25" customHeight="1">
      <c r="A3" s="1025" t="s">
        <v>939</v>
      </c>
      <c r="B3" s="1025"/>
      <c r="C3" s="1025"/>
      <c r="D3" s="1025"/>
      <c r="E3" s="1025"/>
      <c r="F3" s="1025"/>
      <c r="G3" s="1025"/>
      <c r="H3" s="1025"/>
      <c r="I3" s="1025"/>
    </row>
    <row r="4" spans="1:9" ht="15" customHeight="1">
      <c r="A4" s="1025"/>
      <c r="B4" s="1025"/>
      <c r="C4" s="1025"/>
      <c r="D4" s="1025"/>
      <c r="E4" s="1025"/>
      <c r="F4" s="1025"/>
      <c r="G4" s="1025"/>
      <c r="H4" s="1025"/>
      <c r="I4" s="1025"/>
    </row>
    <row r="5" spans="1:9" ht="33">
      <c r="A5" s="1025">
        <f>(countyormunicipality)</f>
        <v>0</v>
      </c>
      <c r="B5" s="1025"/>
      <c r="C5" s="1025"/>
      <c r="D5" s="1025"/>
      <c r="E5" s="1025"/>
      <c r="F5" s="1025"/>
      <c r="G5" s="1025"/>
      <c r="H5" s="1025"/>
      <c r="I5" s="1025"/>
    </row>
    <row r="6" spans="1:9" ht="14.25">
      <c r="A6" s="1006"/>
      <c r="B6" s="1006"/>
      <c r="C6" s="1006"/>
      <c r="D6" s="1006"/>
      <c r="E6" s="1006"/>
      <c r="F6" s="1006"/>
      <c r="G6" s="1006"/>
      <c r="H6" s="1006"/>
      <c r="I6" s="1006"/>
    </row>
    <row r="7" spans="1:9" ht="15">
      <c r="A7" s="1018"/>
      <c r="B7" s="1018"/>
      <c r="C7" s="1018"/>
      <c r="D7" s="1018"/>
      <c r="E7" s="1018"/>
      <c r="F7" s="1018"/>
      <c r="G7" s="1018"/>
      <c r="H7" s="1018"/>
      <c r="I7" s="1018"/>
    </row>
    <row r="8" spans="1:9" ht="15">
      <c r="A8" s="505" t="s">
        <v>940</v>
      </c>
      <c r="B8" s="1076"/>
      <c r="C8" s="1076"/>
      <c r="D8" s="1004" t="s">
        <v>941</v>
      </c>
      <c r="E8" s="1004"/>
      <c r="F8" s="1004"/>
      <c r="G8" s="1004"/>
      <c r="H8" s="1004"/>
      <c r="I8" s="1004"/>
    </row>
    <row r="9" spans="1:9" ht="15">
      <c r="A9" s="1008">
        <f>(countyormunicipality)</f>
        <v>0</v>
      </c>
      <c r="B9" s="1008"/>
      <c r="C9" s="1008"/>
      <c r="D9" s="1008"/>
      <c r="E9" s="1008"/>
      <c r="F9" s="1004" t="s">
        <v>942</v>
      </c>
      <c r="G9" s="1004"/>
      <c r="H9" s="1004"/>
      <c r="I9" s="1004"/>
    </row>
    <row r="10" spans="1:9" ht="15">
      <c r="A10" s="1004"/>
      <c r="B10" s="1004"/>
      <c r="C10" s="1004"/>
      <c r="D10" s="1004"/>
      <c r="E10" s="1004"/>
      <c r="F10" s="1004"/>
      <c r="G10" s="1004"/>
      <c r="H10" s="1004"/>
      <c r="I10" s="1004"/>
    </row>
    <row r="11" spans="1:9" ht="15">
      <c r="A11" s="1018"/>
      <c r="B11" s="1018"/>
      <c r="C11" s="1018"/>
      <c r="D11" s="1018"/>
      <c r="E11" s="1018"/>
      <c r="F11" s="1018"/>
      <c r="G11" s="1018"/>
      <c r="H11" s="1018"/>
      <c r="I11" s="1018"/>
    </row>
    <row r="12" spans="1:9" ht="15">
      <c r="A12" s="1018"/>
      <c r="B12" s="1004" t="s">
        <v>943</v>
      </c>
      <c r="C12" s="1004"/>
      <c r="D12" s="1004"/>
      <c r="E12" s="566" t="s">
        <v>602</v>
      </c>
      <c r="F12" s="567"/>
      <c r="G12" s="487" t="s">
        <v>944</v>
      </c>
      <c r="H12" s="1018"/>
      <c r="I12" s="1018"/>
    </row>
    <row r="13" spans="1:9" ht="15">
      <c r="A13" s="1018"/>
      <c r="B13" s="1004" t="s">
        <v>945</v>
      </c>
      <c r="C13" s="1004"/>
      <c r="D13" s="1004"/>
      <c r="E13" s="488" t="s">
        <v>602</v>
      </c>
      <c r="F13" s="568"/>
      <c r="G13" s="487" t="s">
        <v>944</v>
      </c>
      <c r="H13" s="1018"/>
      <c r="I13" s="1018"/>
    </row>
    <row r="14" spans="1:9" ht="15">
      <c r="A14" s="1018"/>
      <c r="B14" s="1004" t="s">
        <v>946</v>
      </c>
      <c r="C14" s="1004"/>
      <c r="D14" s="1004"/>
      <c r="E14" s="488" t="s">
        <v>602</v>
      </c>
      <c r="F14" s="568"/>
      <c r="G14" s="487" t="s">
        <v>944</v>
      </c>
      <c r="H14" s="1018"/>
      <c r="I14" s="1018"/>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c r="B17" s="1004"/>
      <c r="C17" s="1004"/>
      <c r="D17" s="1004"/>
      <c r="E17" s="1004"/>
      <c r="F17" s="1004"/>
      <c r="G17" s="1004"/>
      <c r="H17" s="1004"/>
      <c r="I17" s="1004"/>
    </row>
    <row r="18" spans="1:9" ht="15">
      <c r="A18" s="1004" t="s">
        <v>947</v>
      </c>
      <c r="B18" s="1004"/>
      <c r="C18" s="1004"/>
      <c r="D18" s="1004"/>
      <c r="E18" s="1004"/>
      <c r="F18" s="1004"/>
      <c r="G18" s="1004"/>
      <c r="H18" s="1004"/>
      <c r="I18" s="1004"/>
    </row>
    <row r="19" spans="1:9" ht="15">
      <c r="A19" s="1008">
        <f>(countyormunicipality)</f>
        <v>0</v>
      </c>
      <c r="B19" s="1008"/>
      <c r="C19" s="1004" t="s">
        <v>948</v>
      </c>
      <c r="D19" s="1004"/>
      <c r="E19" s="1004"/>
      <c r="F19" s="1004"/>
      <c r="G19" s="506">
        <f>(eff_txyr)</f>
        <v>2021</v>
      </c>
      <c r="H19" s="1004" t="s">
        <v>949</v>
      </c>
      <c r="I19" s="1004"/>
    </row>
    <row r="20" spans="1:9" ht="15">
      <c r="A20" s="505" t="s">
        <v>950</v>
      </c>
      <c r="B20" s="1008">
        <f>(eff_apyr)</f>
        <v>2022</v>
      </c>
      <c r="C20" s="1008"/>
      <c r="D20" s="1004" t="s">
        <v>951</v>
      </c>
      <c r="E20" s="1004"/>
      <c r="F20" s="1004"/>
      <c r="G20" s="1004"/>
      <c r="H20" s="1004"/>
      <c r="I20" s="1004"/>
    </row>
    <row r="21" spans="1:9" ht="15">
      <c r="A21" s="1018"/>
      <c r="B21" s="1018"/>
      <c r="C21" s="1018"/>
      <c r="D21" s="1018"/>
      <c r="E21" s="1018"/>
      <c r="F21" s="1018"/>
      <c r="G21" s="1018"/>
      <c r="H21" s="1018"/>
      <c r="I21" s="1018"/>
    </row>
    <row r="22" spans="1:9" ht="15">
      <c r="A22" s="1018"/>
      <c r="B22" s="1018"/>
      <c r="C22" s="1018"/>
      <c r="D22" s="1018"/>
      <c r="E22" s="1018"/>
      <c r="F22" s="1018"/>
      <c r="G22" s="1018"/>
      <c r="H22" s="1018"/>
      <c r="I22" s="1018"/>
    </row>
    <row r="23" spans="1:9" ht="15">
      <c r="A23" s="1004"/>
      <c r="B23" s="1004"/>
      <c r="C23" s="1004"/>
      <c r="D23" s="1004"/>
      <c r="E23" s="1004"/>
      <c r="F23" s="1004"/>
      <c r="G23" s="1004"/>
      <c r="H23" s="1004"/>
      <c r="I23" s="1004"/>
    </row>
    <row r="24" spans="1:9" ht="15">
      <c r="A24" s="1018"/>
      <c r="B24" s="1018"/>
      <c r="C24" s="1018"/>
      <c r="D24" s="1018"/>
      <c r="E24" s="1018"/>
      <c r="F24" s="1018"/>
      <c r="G24" s="1018"/>
      <c r="H24" s="1018"/>
      <c r="I24" s="1018"/>
    </row>
    <row r="25" spans="1:9" ht="14.25">
      <c r="A25" s="1019" t="s">
        <v>952</v>
      </c>
      <c r="B25" s="1019"/>
      <c r="C25" s="1019"/>
      <c r="D25" s="1019"/>
      <c r="E25" s="1019"/>
      <c r="F25" s="1019"/>
      <c r="G25" s="1019"/>
      <c r="H25" s="1019"/>
      <c r="I25" s="1019"/>
    </row>
    <row r="26" spans="1:9" ht="15">
      <c r="A26" s="1018" t="s">
        <v>953</v>
      </c>
      <c r="B26" s="1018"/>
      <c r="C26" s="1018"/>
      <c r="D26" s="1018"/>
      <c r="E26" s="1018"/>
      <c r="F26" s="1018"/>
      <c r="G26" s="1018"/>
      <c r="H26" s="1018"/>
      <c r="I26" s="1018"/>
    </row>
    <row r="27" spans="1:9" ht="15">
      <c r="A27" s="1018"/>
      <c r="B27" s="1018"/>
      <c r="C27" s="1018"/>
      <c r="D27" s="1018"/>
      <c r="E27" s="1018"/>
      <c r="F27" s="1018"/>
      <c r="G27" s="1018"/>
      <c r="H27" s="1018"/>
      <c r="I27" s="1018"/>
    </row>
    <row r="28" spans="1:9" ht="15">
      <c r="A28" s="1018"/>
      <c r="B28" s="1018"/>
      <c r="C28" s="1018"/>
      <c r="D28" s="1018"/>
      <c r="E28" s="1018"/>
      <c r="F28" s="1018"/>
      <c r="G28" s="1018"/>
      <c r="H28" s="1018"/>
      <c r="I28" s="1018"/>
    </row>
    <row r="29" spans="1:9" ht="15">
      <c r="A29" s="1004" t="s">
        <v>954</v>
      </c>
      <c r="B29" s="1004"/>
      <c r="C29" s="1004"/>
      <c r="D29" s="1004"/>
      <c r="E29" s="1004"/>
      <c r="F29" s="1004"/>
      <c r="G29" s="1004"/>
      <c r="H29" s="1004"/>
      <c r="I29" s="1004"/>
    </row>
    <row r="30" spans="1:9" ht="15">
      <c r="A30" s="1030">
        <f>(nameofcountyormunicipaltaxassessor_collector)</f>
        <v>0</v>
      </c>
      <c r="B30" s="1030"/>
      <c r="C30" s="1030"/>
      <c r="D30" s="1030"/>
      <c r="E30" s="1030"/>
      <c r="F30" s="1030"/>
      <c r="G30" s="1004"/>
      <c r="H30" s="1004"/>
      <c r="I30" s="1004"/>
    </row>
    <row r="31" spans="1:9" ht="15">
      <c r="A31" s="1078">
        <f>(countyormunicipality)</f>
        <v>0</v>
      </c>
      <c r="B31" s="1078"/>
      <c r="C31" s="1078"/>
      <c r="D31" s="1078"/>
      <c r="E31" s="1078"/>
      <c r="F31" s="1078"/>
      <c r="G31" s="1004" t="s">
        <v>955</v>
      </c>
      <c r="H31" s="1004"/>
      <c r="I31" s="1004"/>
    </row>
    <row r="32" spans="1:9" ht="15">
      <c r="A32" s="1079">
        <f>(address)</f>
        <v>0</v>
      </c>
      <c r="B32" s="1079"/>
      <c r="C32" s="1079"/>
      <c r="D32" s="1079"/>
      <c r="E32" s="1079"/>
      <c r="F32" s="1079"/>
      <c r="G32" s="1079"/>
      <c r="H32" s="1079"/>
      <c r="I32" s="1079"/>
    </row>
    <row r="33" spans="1:9" ht="15">
      <c r="A33" s="1078">
        <f>(telephonenumber)</f>
        <v>0</v>
      </c>
      <c r="B33" s="1078"/>
      <c r="C33" s="1078"/>
      <c r="D33" s="1078"/>
      <c r="E33" s="1078"/>
      <c r="F33" s="1078"/>
      <c r="G33" s="1015"/>
      <c r="H33" s="1015"/>
      <c r="I33" s="1015"/>
    </row>
    <row r="34" spans="1:9" ht="15">
      <c r="A34" s="1030">
        <f>(emailaddress)</f>
        <v>0</v>
      </c>
      <c r="B34" s="1030"/>
      <c r="C34" s="1030"/>
      <c r="D34" s="1030"/>
      <c r="E34" s="1030"/>
      <c r="F34" s="1030"/>
      <c r="G34" s="1030"/>
      <c r="H34" s="1030"/>
      <c r="I34" s="1030"/>
    </row>
    <row r="35" spans="1:9" ht="15">
      <c r="A35" s="1078">
        <f>(websiteaddress)</f>
        <v>0</v>
      </c>
      <c r="B35" s="1078"/>
      <c r="C35" s="1078"/>
      <c r="D35" s="1078"/>
      <c r="E35" s="1078"/>
      <c r="F35" s="1078"/>
      <c r="G35" s="1078"/>
      <c r="H35" s="1078"/>
      <c r="I35" s="1078"/>
    </row>
    <row r="36" spans="1:9" ht="15">
      <c r="A36" s="1004"/>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04"/>
      <c r="B38" s="1004"/>
      <c r="C38" s="1004"/>
      <c r="D38" s="1004"/>
      <c r="E38" s="1004"/>
      <c r="F38" s="1004"/>
      <c r="G38" s="1004"/>
      <c r="H38" s="1004"/>
      <c r="I38" s="1004"/>
    </row>
    <row r="39" spans="1:9" ht="15">
      <c r="A39" s="1018"/>
      <c r="B39" s="1018"/>
      <c r="C39" s="1018"/>
      <c r="D39" s="1018"/>
      <c r="E39" s="1018"/>
      <c r="F39" s="1018"/>
      <c r="G39" s="1018"/>
      <c r="H39" s="1018"/>
      <c r="I39" s="1018"/>
    </row>
    <row r="40" spans="1:9" ht="15">
      <c r="A40" s="1018"/>
      <c r="B40" s="1018"/>
      <c r="C40" s="1018"/>
      <c r="D40" s="1018"/>
      <c r="E40" s="1018"/>
      <c r="F40" s="1018"/>
      <c r="G40" s="1018"/>
      <c r="H40" s="1018"/>
      <c r="I40" s="1018"/>
    </row>
    <row r="41" spans="1:9" ht="14.25">
      <c r="A41" s="1006"/>
      <c r="B41" s="1006"/>
      <c r="C41" s="1006"/>
      <c r="D41" s="1006"/>
      <c r="E41" s="1006"/>
      <c r="F41" s="1006"/>
      <c r="G41" s="1006"/>
      <c r="H41" s="1006"/>
      <c r="I41" s="1006"/>
    </row>
    <row r="42" spans="1:9" ht="15">
      <c r="A42" s="1018"/>
      <c r="B42" s="1018"/>
      <c r="C42" s="1018"/>
      <c r="D42" s="1018"/>
      <c r="E42" s="1018"/>
      <c r="F42" s="1018"/>
      <c r="G42" s="1018"/>
      <c r="H42" s="1018"/>
      <c r="I42" s="1018"/>
    </row>
    <row r="43" spans="1:9" ht="15">
      <c r="A43" s="487"/>
      <c r="B43" s="487"/>
      <c r="C43" s="487"/>
      <c r="D43" s="487"/>
      <c r="E43" s="487"/>
      <c r="F43" s="487"/>
      <c r="G43" s="487"/>
      <c r="H43" s="487"/>
      <c r="I43" s="487"/>
    </row>
    <row r="44" spans="1:9" ht="15">
      <c r="A44" s="487"/>
      <c r="B44" s="487"/>
      <c r="C44" s="487"/>
      <c r="D44" s="487"/>
      <c r="E44" s="487"/>
      <c r="F44" s="487"/>
      <c r="G44" s="487"/>
      <c r="H44" s="487"/>
      <c r="I44" s="487"/>
    </row>
    <row r="45" spans="1:9" ht="15">
      <c r="A45" s="487"/>
      <c r="B45" s="487"/>
      <c r="C45" s="487"/>
      <c r="D45" s="487"/>
      <c r="E45" s="487"/>
      <c r="F45" s="487"/>
      <c r="G45" s="487"/>
      <c r="H45" s="487"/>
      <c r="I45" s="487"/>
    </row>
    <row r="46" spans="1:9" ht="15">
      <c r="A46" s="487"/>
      <c r="B46" s="487"/>
      <c r="C46" s="487"/>
      <c r="D46" s="487"/>
      <c r="E46" s="487"/>
      <c r="F46" s="487"/>
      <c r="G46" s="487"/>
      <c r="H46" s="487"/>
      <c r="I46" s="487"/>
    </row>
    <row r="47" spans="1:9" ht="15">
      <c r="A47" s="487"/>
      <c r="B47" s="487"/>
      <c r="C47" s="487"/>
      <c r="D47" s="487"/>
      <c r="E47" s="487"/>
      <c r="F47" s="487"/>
      <c r="G47" s="487"/>
      <c r="H47" s="487"/>
      <c r="I47" s="487"/>
    </row>
    <row r="48" spans="1:9" ht="15">
      <c r="A48" s="487"/>
      <c r="B48" s="487"/>
      <c r="C48" s="487"/>
      <c r="D48" s="487"/>
      <c r="E48" s="487"/>
      <c r="F48" s="487"/>
      <c r="G48" s="487"/>
      <c r="H48" s="487"/>
      <c r="I48" s="487"/>
    </row>
    <row r="49" spans="1:9" ht="15">
      <c r="A49" s="487"/>
      <c r="B49" s="487"/>
      <c r="C49" s="487"/>
      <c r="D49" s="487"/>
      <c r="E49" s="487"/>
      <c r="F49" s="487"/>
      <c r="G49" s="487"/>
      <c r="H49" s="487"/>
      <c r="I49" s="487"/>
    </row>
    <row r="50" spans="1:9" ht="15">
      <c r="A50" s="487"/>
      <c r="B50" s="487"/>
      <c r="C50" s="487"/>
      <c r="D50" s="487"/>
      <c r="E50" s="487"/>
      <c r="F50" s="487"/>
      <c r="G50" s="487"/>
      <c r="H50" s="487"/>
      <c r="I50" s="487"/>
    </row>
    <row r="51" spans="1:9" ht="15">
      <c r="A51" s="487"/>
      <c r="B51" s="487"/>
      <c r="C51" s="487"/>
      <c r="D51" s="487"/>
      <c r="E51" s="487"/>
      <c r="F51" s="487"/>
      <c r="G51" s="487"/>
      <c r="H51" s="487"/>
      <c r="I51" s="487"/>
    </row>
    <row r="52" spans="1:9" ht="15">
      <c r="A52" s="487"/>
      <c r="B52" s="487"/>
      <c r="C52" s="487"/>
      <c r="D52" s="487"/>
      <c r="E52" s="487"/>
      <c r="F52" s="487"/>
      <c r="G52" s="487"/>
      <c r="H52" s="487"/>
      <c r="I52" s="487"/>
    </row>
    <row r="53" spans="1:9" ht="15">
      <c r="A53" s="487"/>
      <c r="B53" s="487"/>
      <c r="C53" s="487"/>
      <c r="D53" s="487"/>
      <c r="E53" s="487"/>
      <c r="F53" s="487"/>
      <c r="G53" s="487"/>
      <c r="H53" s="487"/>
      <c r="I53" s="487"/>
    </row>
    <row r="54" spans="1:9" ht="15">
      <c r="A54" s="505"/>
      <c r="B54" s="505"/>
      <c r="C54" s="505"/>
      <c r="D54" s="505"/>
      <c r="E54" s="505"/>
      <c r="F54" s="505"/>
      <c r="G54" s="505"/>
      <c r="H54" s="505"/>
      <c r="I54" s="505"/>
    </row>
    <row r="55" spans="1:9" ht="15">
      <c r="A55" s="505"/>
      <c r="B55" s="505"/>
      <c r="C55" s="505"/>
      <c r="D55" s="505"/>
      <c r="E55" s="505"/>
      <c r="F55" s="505"/>
      <c r="G55" s="505"/>
      <c r="H55" s="505"/>
      <c r="I55" s="505"/>
    </row>
    <row r="56" spans="1:9" ht="15">
      <c r="A56" s="505"/>
      <c r="B56" s="505"/>
      <c r="C56" s="505"/>
      <c r="D56" s="505"/>
      <c r="E56" s="505"/>
      <c r="F56" s="505"/>
      <c r="G56" s="505"/>
      <c r="H56" s="505"/>
      <c r="I56" s="505"/>
    </row>
    <row r="57" spans="1:9" ht="15">
      <c r="A57" s="505"/>
      <c r="B57" s="505"/>
      <c r="C57" s="505"/>
      <c r="D57" s="505"/>
      <c r="E57" s="505"/>
      <c r="F57" s="505"/>
      <c r="G57" s="505"/>
      <c r="H57" s="505"/>
      <c r="I57" s="505"/>
    </row>
    <row r="58" spans="1:9" ht="15">
      <c r="A58" s="505"/>
      <c r="B58" s="505"/>
      <c r="C58" s="505"/>
      <c r="D58" s="505"/>
      <c r="E58" s="505"/>
      <c r="F58" s="505"/>
      <c r="G58" s="505"/>
      <c r="H58" s="505"/>
      <c r="I58" s="505"/>
    </row>
    <row r="59" spans="1:9" ht="15">
      <c r="A59" s="505"/>
      <c r="B59" s="505"/>
      <c r="C59" s="505"/>
      <c r="D59" s="505"/>
      <c r="E59" s="505"/>
      <c r="F59" s="505"/>
      <c r="G59" s="505"/>
      <c r="H59" s="505"/>
      <c r="I59" s="505"/>
    </row>
    <row r="60" spans="1:9" ht="15">
      <c r="A60" s="505"/>
      <c r="B60" s="505"/>
      <c r="C60" s="505"/>
      <c r="D60" s="505"/>
      <c r="E60" s="505"/>
      <c r="F60" s="505"/>
      <c r="G60" s="505"/>
      <c r="H60" s="505"/>
      <c r="I60" s="505"/>
    </row>
    <row r="61" spans="1:9" ht="15">
      <c r="A61" s="505"/>
      <c r="B61" s="505"/>
      <c r="C61" s="505"/>
      <c r="D61" s="505"/>
      <c r="E61" s="505"/>
      <c r="F61" s="505"/>
      <c r="G61" s="505"/>
      <c r="H61" s="505"/>
      <c r="I61" s="505"/>
    </row>
    <row r="62" spans="1:9" ht="15">
      <c r="A62" s="505"/>
      <c r="B62" s="505"/>
      <c r="C62" s="505"/>
      <c r="D62" s="505"/>
      <c r="E62" s="505"/>
      <c r="F62" s="505"/>
      <c r="G62" s="505"/>
      <c r="H62" s="505"/>
      <c r="I62" s="505"/>
    </row>
    <row r="63" spans="1:9" ht="15">
      <c r="A63" s="505"/>
      <c r="B63" s="505"/>
      <c r="C63" s="505"/>
      <c r="D63" s="505"/>
      <c r="E63" s="505"/>
      <c r="F63" s="505"/>
      <c r="G63" s="505"/>
      <c r="H63" s="505"/>
      <c r="I63" s="505"/>
    </row>
    <row r="64" spans="1:9" ht="15">
      <c r="A64" s="505"/>
      <c r="B64" s="505"/>
      <c r="C64" s="505"/>
      <c r="D64" s="505"/>
      <c r="E64" s="505"/>
      <c r="F64" s="505"/>
      <c r="G64" s="505"/>
      <c r="H64" s="505"/>
      <c r="I64" s="505"/>
    </row>
    <row r="65" spans="1:9" ht="15">
      <c r="A65" s="505"/>
      <c r="B65" s="505"/>
      <c r="C65" s="505"/>
      <c r="D65" s="505"/>
      <c r="E65" s="505"/>
      <c r="F65" s="505"/>
      <c r="G65" s="505"/>
      <c r="H65" s="505"/>
      <c r="I65" s="505"/>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9" t="s">
        <v>956</v>
      </c>
      <c r="B1" s="1029"/>
      <c r="C1" s="1029"/>
      <c r="D1" s="1029"/>
      <c r="E1" s="1029"/>
      <c r="F1" s="1029"/>
      <c r="G1" s="1029"/>
      <c r="H1" s="1029"/>
      <c r="I1" s="1029"/>
    </row>
    <row r="2" spans="1:9" ht="33">
      <c r="A2" s="514"/>
      <c r="B2" s="514"/>
      <c r="C2" s="1080" t="s">
        <v>957</v>
      </c>
      <c r="D2" s="1080"/>
      <c r="E2" s="1080"/>
      <c r="F2" s="514">
        <f>SUM(eff_apyr)</f>
        <v>2022</v>
      </c>
      <c r="G2" s="1077" t="s">
        <v>938</v>
      </c>
      <c r="H2" s="1077"/>
      <c r="I2" s="514"/>
    </row>
    <row r="3" spans="1:9" ht="14.25" customHeight="1">
      <c r="A3" s="1025" t="s">
        <v>939</v>
      </c>
      <c r="B3" s="1025"/>
      <c r="C3" s="1025"/>
      <c r="D3" s="1025"/>
      <c r="E3" s="1025"/>
      <c r="F3" s="1025"/>
      <c r="G3" s="1025"/>
      <c r="H3" s="1025"/>
      <c r="I3" s="1025"/>
    </row>
    <row r="4" spans="1:9" ht="14.25" customHeight="1">
      <c r="A4" s="1025"/>
      <c r="B4" s="1025"/>
      <c r="C4" s="1025"/>
      <c r="D4" s="1025"/>
      <c r="E4" s="1025"/>
      <c r="F4" s="1025"/>
      <c r="G4" s="1025"/>
      <c r="H4" s="1025"/>
      <c r="I4" s="1025"/>
    </row>
    <row r="5" spans="1:9" ht="33">
      <c r="A5" s="1025">
        <f>(countyormunicipality)</f>
        <v>0</v>
      </c>
      <c r="B5" s="1025"/>
      <c r="C5" s="1025"/>
      <c r="D5" s="1025"/>
      <c r="E5" s="1025"/>
      <c r="F5" s="1025"/>
      <c r="G5" s="1025"/>
      <c r="H5" s="1025"/>
      <c r="I5" s="1025"/>
    </row>
    <row r="6" spans="1:9" ht="14.25">
      <c r="A6" s="1006"/>
      <c r="B6" s="1006"/>
      <c r="C6" s="1006"/>
      <c r="D6" s="1006"/>
      <c r="E6" s="1006"/>
      <c r="F6" s="1006"/>
      <c r="G6" s="1006"/>
      <c r="H6" s="1006"/>
      <c r="I6" s="1006"/>
    </row>
    <row r="7" spans="1:9" ht="12.75">
      <c r="A7" s="1022"/>
      <c r="B7" s="1022"/>
      <c r="C7" s="1022"/>
      <c r="D7" s="1022"/>
      <c r="E7" s="1022"/>
      <c r="F7" s="1022"/>
      <c r="G7" s="1022"/>
      <c r="H7" s="1022"/>
      <c r="I7" s="1022"/>
    </row>
    <row r="8" spans="1:9" ht="15">
      <c r="A8" s="505" t="s">
        <v>940</v>
      </c>
      <c r="B8" s="1076"/>
      <c r="C8" s="1076"/>
      <c r="D8" s="1004" t="s">
        <v>941</v>
      </c>
      <c r="E8" s="1004"/>
      <c r="F8" s="1004"/>
      <c r="G8" s="1004"/>
      <c r="H8" s="1004"/>
      <c r="I8" s="1004"/>
    </row>
    <row r="9" spans="1:9" ht="15">
      <c r="A9" s="1008">
        <f>(countyormunicipality)</f>
        <v>0</v>
      </c>
      <c r="B9" s="1008"/>
      <c r="C9" s="1008"/>
      <c r="D9" s="1008"/>
      <c r="E9" s="1008"/>
      <c r="F9" s="1004" t="s">
        <v>958</v>
      </c>
      <c r="G9" s="1004"/>
      <c r="H9" s="1004"/>
      <c r="I9" s="1004"/>
    </row>
    <row r="10" spans="1:9" ht="15">
      <c r="A10" s="1017" t="s">
        <v>959</v>
      </c>
      <c r="B10" s="1017"/>
      <c r="C10" s="1017"/>
      <c r="D10" s="1017"/>
      <c r="E10" s="1017"/>
      <c r="F10" s="1004"/>
      <c r="G10" s="1004"/>
      <c r="H10" s="1004"/>
      <c r="I10" s="1004"/>
    </row>
    <row r="11" spans="1:9" ht="15">
      <c r="A11" s="1018"/>
      <c r="B11" s="1018"/>
      <c r="C11" s="1018"/>
      <c r="D11" s="1018"/>
      <c r="E11" s="1018"/>
      <c r="F11" s="1018"/>
      <c r="G11" s="1018"/>
      <c r="H11" s="1018"/>
      <c r="I11" s="1018"/>
    </row>
    <row r="12" spans="1:9" ht="15">
      <c r="A12" s="1004" t="s">
        <v>960</v>
      </c>
      <c r="B12" s="1004"/>
      <c r="C12" s="1018">
        <f>(countyormunicipality)</f>
        <v>0</v>
      </c>
      <c r="D12" s="1018"/>
      <c r="E12" s="1018"/>
      <c r="F12" s="1018"/>
      <c r="G12" s="1004" t="s">
        <v>961</v>
      </c>
      <c r="H12" s="1004"/>
      <c r="I12" s="1004"/>
    </row>
    <row r="13" spans="1:9" ht="16.5" customHeight="1">
      <c r="A13" s="1004" t="s">
        <v>962</v>
      </c>
      <c r="B13" s="1004"/>
      <c r="C13" s="1004"/>
      <c r="D13" s="965"/>
      <c r="E13" s="965"/>
      <c r="F13" s="965"/>
      <c r="G13" s="965"/>
      <c r="H13" s="965"/>
      <c r="I13" s="965"/>
    </row>
    <row r="14" spans="1:9" ht="15">
      <c r="A14" s="1018"/>
      <c r="B14" s="1018"/>
      <c r="C14" s="1018"/>
      <c r="D14" s="1018"/>
      <c r="E14" s="1018"/>
      <c r="F14" s="1018"/>
      <c r="G14" s="1018"/>
      <c r="H14" s="1018"/>
      <c r="I14" s="1018"/>
    </row>
    <row r="15" spans="1:9" ht="15">
      <c r="A15" s="1004" t="s">
        <v>943</v>
      </c>
      <c r="B15" s="1004"/>
      <c r="C15" s="1004"/>
      <c r="D15" s="1004"/>
      <c r="E15" s="566" t="s">
        <v>602</v>
      </c>
      <c r="F15" s="567"/>
      <c r="G15" s="487" t="s">
        <v>944</v>
      </c>
      <c r="H15" s="1018"/>
      <c r="I15" s="1018"/>
    </row>
    <row r="16" spans="1:9" ht="15">
      <c r="A16" s="1004" t="s">
        <v>945</v>
      </c>
      <c r="B16" s="1004"/>
      <c r="C16" s="1004"/>
      <c r="D16" s="1004"/>
      <c r="E16" s="488" t="s">
        <v>602</v>
      </c>
      <c r="F16" s="568"/>
      <c r="G16" s="487" t="s">
        <v>944</v>
      </c>
      <c r="H16" s="1018"/>
      <c r="I16" s="1018"/>
    </row>
    <row r="17" spans="1:9" ht="15">
      <c r="A17" s="1004" t="s">
        <v>946</v>
      </c>
      <c r="B17" s="1004"/>
      <c r="C17" s="1004"/>
      <c r="D17" s="1004"/>
      <c r="E17" s="488" t="s">
        <v>602</v>
      </c>
      <c r="F17" s="568"/>
      <c r="G17" s="487" t="s">
        <v>944</v>
      </c>
      <c r="H17" s="1018"/>
      <c r="I17" s="1018"/>
    </row>
    <row r="18" spans="1:9" ht="15">
      <c r="A18" s="1004" t="s">
        <v>963</v>
      </c>
      <c r="B18" s="1004"/>
      <c r="C18" s="1004"/>
      <c r="D18" s="1004"/>
      <c r="E18" s="488" t="s">
        <v>602</v>
      </c>
      <c r="F18" s="512"/>
      <c r="G18" s="487" t="s">
        <v>944</v>
      </c>
      <c r="H18" s="1018"/>
      <c r="I18" s="1018"/>
    </row>
    <row r="19" spans="1:9" ht="15">
      <c r="A19" s="1018"/>
      <c r="B19" s="1018"/>
      <c r="C19" s="1018"/>
      <c r="D19" s="1018"/>
      <c r="E19" s="1018"/>
      <c r="F19" s="1018"/>
      <c r="G19" s="1018"/>
      <c r="H19" s="1018"/>
      <c r="I19" s="1018"/>
    </row>
    <row r="20" spans="1:9" ht="15">
      <c r="A20" s="1004" t="s">
        <v>947</v>
      </c>
      <c r="B20" s="1004"/>
      <c r="C20" s="1004"/>
      <c r="D20" s="1004"/>
      <c r="E20" s="1004"/>
      <c r="F20" s="1004"/>
      <c r="G20" s="1004"/>
      <c r="H20" s="1004"/>
      <c r="I20" s="1004"/>
    </row>
    <row r="21" spans="1:9" ht="15">
      <c r="A21" s="1008">
        <f>(countyormunicipality)</f>
        <v>0</v>
      </c>
      <c r="B21" s="1008"/>
      <c r="C21" s="1004" t="s">
        <v>948</v>
      </c>
      <c r="D21" s="1004"/>
      <c r="E21" s="1004"/>
      <c r="F21" s="1004"/>
      <c r="G21" s="569">
        <f>(eff_txyr)</f>
        <v>2021</v>
      </c>
      <c r="H21" s="1004" t="s">
        <v>949</v>
      </c>
      <c r="I21" s="1004"/>
    </row>
    <row r="22" spans="1:9" ht="15">
      <c r="A22" s="505" t="s">
        <v>950</v>
      </c>
      <c r="B22" s="1008">
        <f>(eff_apyr)</f>
        <v>2022</v>
      </c>
      <c r="C22" s="1008"/>
      <c r="D22" s="1004" t="s">
        <v>951</v>
      </c>
      <c r="E22" s="1004"/>
      <c r="F22" s="1004"/>
      <c r="G22" s="1004"/>
      <c r="H22" s="1004"/>
      <c r="I22" s="1004"/>
    </row>
    <row r="23" spans="1:9" ht="15">
      <c r="A23" s="1018"/>
      <c r="B23" s="1018"/>
      <c r="C23" s="1018"/>
      <c r="D23" s="1018"/>
      <c r="E23" s="1018"/>
      <c r="F23" s="1018"/>
      <c r="G23" s="1018"/>
      <c r="H23" s="1018"/>
      <c r="I23" s="1018"/>
    </row>
    <row r="24" spans="1:9" ht="15">
      <c r="A24" s="1004" t="s">
        <v>964</v>
      </c>
      <c r="B24" s="1004"/>
      <c r="C24" s="1004"/>
      <c r="D24" s="1004"/>
      <c r="E24" s="1004"/>
      <c r="F24" s="1008">
        <f>(countyormunicipality)</f>
        <v>0</v>
      </c>
      <c r="G24" s="1008"/>
      <c r="H24" s="487" t="s">
        <v>965</v>
      </c>
      <c r="I24" s="487"/>
    </row>
    <row r="25" spans="1:9" ht="15">
      <c r="A25" s="1004" t="s">
        <v>966</v>
      </c>
      <c r="B25" s="1004"/>
      <c r="C25" s="1004"/>
      <c r="D25" s="1004"/>
      <c r="E25" s="1004"/>
      <c r="F25" s="1004"/>
      <c r="G25" s="1004"/>
      <c r="H25" s="1004"/>
      <c r="I25" s="1004"/>
    </row>
    <row r="26" spans="1:9" ht="15">
      <c r="A26" s="1018"/>
      <c r="B26" s="1018"/>
      <c r="C26" s="1018"/>
      <c r="D26" s="1018"/>
      <c r="E26" s="1018"/>
      <c r="F26" s="1018"/>
      <c r="G26" s="1018"/>
      <c r="H26" s="1018"/>
      <c r="I26" s="1018"/>
    </row>
    <row r="27" spans="1:9" ht="14.25">
      <c r="A27" s="1019" t="s">
        <v>952</v>
      </c>
      <c r="B27" s="1019"/>
      <c r="C27" s="1019"/>
      <c r="D27" s="1019"/>
      <c r="E27" s="1019"/>
      <c r="F27" s="1019"/>
      <c r="G27" s="1019"/>
      <c r="H27" s="1019"/>
      <c r="I27" s="1019"/>
    </row>
    <row r="28" spans="1:9" ht="15">
      <c r="A28" s="1018" t="s">
        <v>953</v>
      </c>
      <c r="B28" s="1018"/>
      <c r="C28" s="1018"/>
      <c r="D28" s="1018"/>
      <c r="E28" s="1018"/>
      <c r="F28" s="1018"/>
      <c r="G28" s="1018"/>
      <c r="H28" s="1018"/>
      <c r="I28" s="1018"/>
    </row>
    <row r="29" spans="1:9" ht="15">
      <c r="A29" s="1018"/>
      <c r="B29" s="1018"/>
      <c r="C29" s="1018"/>
      <c r="D29" s="1018"/>
      <c r="E29" s="1018"/>
      <c r="F29" s="1018"/>
      <c r="G29" s="1018"/>
      <c r="H29" s="1018"/>
      <c r="I29" s="1018"/>
    </row>
    <row r="30" spans="1:9" ht="15">
      <c r="A30" s="1018"/>
      <c r="B30" s="1018"/>
      <c r="C30" s="1018"/>
      <c r="D30" s="1018"/>
      <c r="E30" s="1018"/>
      <c r="F30" s="1018"/>
      <c r="G30" s="1018"/>
      <c r="H30" s="1018"/>
      <c r="I30" s="1018"/>
    </row>
    <row r="31" spans="1:9" ht="15">
      <c r="A31" s="1004" t="s">
        <v>954</v>
      </c>
      <c r="B31" s="1004"/>
      <c r="C31" s="1004"/>
      <c r="D31" s="1004"/>
      <c r="E31" s="1004"/>
      <c r="F31" s="1004"/>
      <c r="G31" s="1004"/>
      <c r="H31" s="1004"/>
      <c r="I31" s="1004"/>
    </row>
    <row r="32" spans="1:9" ht="15">
      <c r="A32" s="1030">
        <f>(nameofcountyormunicipaltaxassessor_collector)</f>
        <v>0</v>
      </c>
      <c r="B32" s="1030"/>
      <c r="C32" s="1030"/>
      <c r="D32" s="1030"/>
      <c r="E32" s="1030"/>
      <c r="F32" s="1030"/>
      <c r="G32" s="1004"/>
      <c r="H32" s="1004"/>
      <c r="I32" s="1004"/>
    </row>
    <row r="33" spans="1:9" ht="15">
      <c r="A33" s="1078">
        <f>(countyormunicipality)</f>
        <v>0</v>
      </c>
      <c r="B33" s="1078"/>
      <c r="C33" s="1078"/>
      <c r="D33" s="1078"/>
      <c r="E33" s="1078"/>
      <c r="F33" s="1078"/>
      <c r="G33" s="1004" t="s">
        <v>955</v>
      </c>
      <c r="H33" s="1004"/>
      <c r="I33" s="1004"/>
    </row>
    <row r="34" spans="1:9" ht="15">
      <c r="A34" s="1030">
        <f>(address)</f>
        <v>0</v>
      </c>
      <c r="B34" s="1030"/>
      <c r="C34" s="1030"/>
      <c r="D34" s="1030"/>
      <c r="E34" s="1030"/>
      <c r="F34" s="1030"/>
      <c r="G34" s="1030"/>
      <c r="H34" s="1030"/>
      <c r="I34" s="1030"/>
    </row>
    <row r="35" spans="1:9" ht="15">
      <c r="A35" s="1081">
        <f>(telephonenumber)</f>
        <v>0</v>
      </c>
      <c r="B35" s="1081"/>
      <c r="C35" s="1081"/>
      <c r="D35" s="1081"/>
      <c r="E35" s="1081"/>
      <c r="F35" s="1081"/>
      <c r="G35" s="1017"/>
      <c r="H35" s="1017"/>
      <c r="I35" s="1017"/>
    </row>
    <row r="36" spans="1:9" ht="15">
      <c r="A36" s="1030">
        <f>(emailaddress)</f>
        <v>0</v>
      </c>
      <c r="B36" s="1030"/>
      <c r="C36" s="1030"/>
      <c r="D36" s="1030"/>
      <c r="E36" s="1030"/>
      <c r="F36" s="1030"/>
      <c r="G36" s="1030"/>
      <c r="H36" s="1030"/>
      <c r="I36" s="1030"/>
    </row>
    <row r="37" spans="1:9" ht="15">
      <c r="A37" s="1078">
        <f>(websiteaddress)</f>
        <v>0</v>
      </c>
      <c r="B37" s="1078"/>
      <c r="C37" s="1078"/>
      <c r="D37" s="1078"/>
      <c r="E37" s="1078"/>
      <c r="F37" s="1078"/>
      <c r="G37" s="1078"/>
      <c r="H37" s="1078"/>
      <c r="I37" s="1078"/>
    </row>
    <row r="38" spans="1:9" ht="15">
      <c r="A38" s="1004"/>
      <c r="B38" s="1004"/>
      <c r="C38" s="1004"/>
      <c r="D38" s="1004"/>
      <c r="E38" s="1004"/>
      <c r="F38" s="1004"/>
      <c r="G38" s="1004"/>
      <c r="H38" s="1004"/>
      <c r="I38" s="1004"/>
    </row>
    <row r="39" spans="1:9" ht="15">
      <c r="A39" s="1004"/>
      <c r="B39" s="1004"/>
      <c r="C39" s="1004"/>
      <c r="D39" s="1004"/>
      <c r="E39" s="1004"/>
      <c r="F39" s="1004"/>
      <c r="G39" s="1004"/>
      <c r="H39" s="1004"/>
      <c r="I39" s="1004"/>
    </row>
    <row r="40" spans="1:9" ht="15">
      <c r="A40" s="1004" t="s">
        <v>967</v>
      </c>
      <c r="B40" s="1004"/>
      <c r="C40" s="1004"/>
      <c r="D40" s="1004"/>
      <c r="E40" s="1004"/>
      <c r="F40" s="1004"/>
      <c r="G40" s="1004"/>
      <c r="H40" s="1004"/>
      <c r="I40" s="1004"/>
    </row>
    <row r="41" spans="1:9" ht="15">
      <c r="A41" s="1018"/>
      <c r="B41" s="1018"/>
      <c r="C41" s="1018"/>
      <c r="D41" s="1018"/>
      <c r="E41" s="1018"/>
      <c r="F41" s="1018"/>
      <c r="G41" s="1018"/>
      <c r="H41" s="1018"/>
      <c r="I41" s="1018"/>
    </row>
    <row r="42" spans="1:9" ht="15">
      <c r="A42" s="487" t="s">
        <v>968</v>
      </c>
      <c r="B42" s="1009"/>
      <c r="C42" s="1009"/>
      <c r="D42" s="1009"/>
      <c r="E42" s="509" t="s">
        <v>687</v>
      </c>
      <c r="F42" s="1008">
        <f>(meetingplace)</f>
        <v>0</v>
      </c>
      <c r="G42" s="1008"/>
      <c r="H42" s="1008"/>
      <c r="I42" s="1008"/>
    </row>
    <row r="43" spans="1:9" ht="14.25">
      <c r="A43" s="1006"/>
      <c r="B43" s="1006"/>
      <c r="C43" s="1006"/>
      <c r="D43" s="1006"/>
      <c r="E43" s="1006"/>
      <c r="F43" s="1006"/>
      <c r="G43" s="1006"/>
      <c r="H43" s="1006"/>
      <c r="I43" s="1006"/>
    </row>
    <row r="44" spans="1:9" ht="15">
      <c r="A44" s="505" t="s">
        <v>969</v>
      </c>
      <c r="B44" s="1009"/>
      <c r="C44" s="1009"/>
      <c r="D44" s="1009"/>
      <c r="E44" s="509" t="s">
        <v>752</v>
      </c>
      <c r="F44" s="1008">
        <f>(meetingplace)</f>
        <v>0</v>
      </c>
      <c r="G44" s="1008"/>
      <c r="H44" s="1008"/>
      <c r="I44" s="1008"/>
    </row>
    <row r="45" spans="1:9" ht="15">
      <c r="A45" s="487"/>
      <c r="B45" s="487"/>
      <c r="C45" s="487"/>
      <c r="D45" s="487"/>
      <c r="E45" s="487"/>
      <c r="F45" s="487"/>
      <c r="G45" s="487"/>
      <c r="H45" s="487"/>
      <c r="I45" s="487"/>
    </row>
    <row r="46" spans="1:9" ht="15">
      <c r="A46" s="487"/>
      <c r="B46" s="487"/>
      <c r="C46" s="487"/>
      <c r="D46" s="487"/>
      <c r="E46" s="487"/>
      <c r="F46" s="487"/>
      <c r="G46" s="487"/>
      <c r="H46" s="487"/>
      <c r="I46" s="487"/>
    </row>
    <row r="47" spans="1:9" ht="15">
      <c r="A47" s="487"/>
      <c r="B47" s="487"/>
      <c r="C47" s="487"/>
      <c r="D47" s="487"/>
      <c r="E47" s="487"/>
      <c r="F47" s="487"/>
      <c r="G47" s="487"/>
      <c r="H47" s="487"/>
      <c r="I47" s="487"/>
    </row>
    <row r="48" spans="1:9" ht="15">
      <c r="A48" s="487"/>
      <c r="B48" s="487"/>
      <c r="C48" s="487"/>
      <c r="D48" s="487"/>
      <c r="E48" s="487"/>
      <c r="F48" s="487"/>
      <c r="G48" s="487"/>
      <c r="H48" s="487"/>
      <c r="I48" s="487"/>
    </row>
    <row r="49" spans="1:9" ht="15">
      <c r="A49" s="487"/>
      <c r="B49" s="487"/>
      <c r="C49" s="487"/>
      <c r="D49" s="487"/>
      <c r="E49" s="487"/>
      <c r="F49" s="487"/>
      <c r="G49" s="487"/>
      <c r="H49" s="487"/>
      <c r="I49" s="487"/>
    </row>
    <row r="50" spans="1:9" ht="15">
      <c r="A50" s="487"/>
      <c r="B50" s="487"/>
      <c r="C50" s="487"/>
      <c r="D50" s="487"/>
      <c r="E50" s="487"/>
      <c r="F50" s="487"/>
      <c r="G50" s="487"/>
      <c r="H50" s="487"/>
      <c r="I50" s="487"/>
    </row>
    <row r="51" spans="1:9" ht="15">
      <c r="A51" s="487"/>
      <c r="B51" s="487"/>
      <c r="C51" s="487"/>
      <c r="D51" s="487"/>
      <c r="E51" s="487"/>
      <c r="F51" s="487"/>
      <c r="G51" s="487"/>
      <c r="H51" s="487"/>
      <c r="I51" s="487"/>
    </row>
    <row r="52" spans="1:9" ht="15">
      <c r="A52" s="487"/>
      <c r="B52" s="487"/>
      <c r="C52" s="487"/>
      <c r="D52" s="487"/>
      <c r="E52" s="487"/>
      <c r="F52" s="487"/>
      <c r="G52" s="487"/>
      <c r="H52" s="487"/>
      <c r="I52" s="487"/>
    </row>
    <row r="53" spans="1:9" ht="15">
      <c r="A53" s="487"/>
      <c r="B53" s="487"/>
      <c r="C53" s="487"/>
      <c r="D53" s="487"/>
      <c r="E53" s="487"/>
      <c r="F53" s="487"/>
      <c r="G53" s="487"/>
      <c r="H53" s="487"/>
      <c r="I53" s="487"/>
    </row>
    <row r="54" spans="1:9" ht="15">
      <c r="A54" s="487"/>
      <c r="B54" s="487"/>
      <c r="C54" s="487"/>
      <c r="D54" s="487"/>
      <c r="E54" s="487"/>
      <c r="F54" s="487"/>
      <c r="G54" s="487"/>
      <c r="H54" s="487"/>
      <c r="I54" s="487"/>
    </row>
    <row r="55" spans="1:9" ht="15">
      <c r="A55" s="487"/>
      <c r="B55" s="487"/>
      <c r="C55" s="487"/>
      <c r="D55" s="487"/>
      <c r="E55" s="487"/>
      <c r="F55" s="487"/>
      <c r="G55" s="487"/>
      <c r="H55" s="487"/>
      <c r="I55" s="487"/>
    </row>
    <row r="56" spans="1:9" ht="15">
      <c r="A56" s="505"/>
      <c r="B56" s="505"/>
      <c r="C56" s="505"/>
      <c r="D56" s="505"/>
      <c r="E56" s="505"/>
      <c r="F56" s="505"/>
      <c r="G56" s="505"/>
      <c r="H56" s="505"/>
      <c r="I56" s="505"/>
    </row>
    <row r="57" spans="1:9" ht="15">
      <c r="A57" s="505"/>
      <c r="B57" s="505"/>
      <c r="C57" s="505"/>
      <c r="D57" s="505"/>
      <c r="E57" s="505"/>
      <c r="F57" s="505"/>
      <c r="G57" s="505"/>
      <c r="H57" s="505"/>
      <c r="I57" s="505"/>
    </row>
    <row r="58" spans="1:9" ht="15">
      <c r="A58" s="505"/>
      <c r="B58" s="505"/>
      <c r="C58" s="505"/>
      <c r="D58" s="505"/>
      <c r="E58" s="505"/>
      <c r="F58" s="505"/>
      <c r="G58" s="505"/>
      <c r="H58" s="505"/>
      <c r="I58" s="505"/>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8" t="s">
        <v>94</v>
      </c>
      <c r="B1" s="668"/>
      <c r="C1" s="668"/>
      <c r="D1" s="57" t="s">
        <v>95</v>
      </c>
    </row>
    <row r="2" spans="1:4" ht="25.5">
      <c r="A2" s="729" t="s">
        <v>96</v>
      </c>
      <c r="B2" s="729"/>
      <c r="C2" s="729"/>
      <c r="D2" s="58">
        <v>44734</v>
      </c>
    </row>
    <row r="3" spans="1:4" ht="20.25">
      <c r="A3" s="721" t="s">
        <v>97</v>
      </c>
      <c r="B3" s="721"/>
      <c r="C3" s="721"/>
      <c r="D3" s="721"/>
    </row>
    <row r="4" spans="1:4" ht="15">
      <c r="A4" s="722" t="str">
        <f>(eff_desc)</f>
        <v>GLI-LIPSCOMB COUNTY (2022)</v>
      </c>
      <c r="B4" s="722"/>
      <c r="C4" s="723" t="s">
        <v>98</v>
      </c>
      <c r="D4" s="724"/>
    </row>
    <row r="5" spans="1:4" ht="15">
      <c r="A5" s="725" t="s">
        <v>99</v>
      </c>
      <c r="B5" s="726"/>
      <c r="C5" s="727" t="s">
        <v>100</v>
      </c>
      <c r="D5" s="728"/>
    </row>
    <row r="6" spans="1:4" ht="12" customHeight="1">
      <c r="A6" s="695"/>
      <c r="B6" s="695"/>
      <c r="C6" s="695"/>
      <c r="D6" s="695"/>
    </row>
    <row r="7" spans="1:4" ht="196.5" customHeight="1">
      <c r="A7" s="709" t="s">
        <v>101</v>
      </c>
      <c r="B7" s="710"/>
      <c r="C7" s="710"/>
      <c r="D7" s="710"/>
    </row>
    <row r="8" spans="1:4" ht="15.75">
      <c r="A8" s="696" t="s">
        <v>102</v>
      </c>
      <c r="B8" s="696"/>
      <c r="C8" s="696"/>
      <c r="D8" s="696"/>
    </row>
    <row r="9" spans="1:4" ht="40.5" customHeight="1">
      <c r="A9" s="703" t="s">
        <v>103</v>
      </c>
      <c r="B9" s="704"/>
      <c r="C9" s="704"/>
      <c r="D9" s="704"/>
    </row>
    <row r="10" spans="1:4" ht="33.75" customHeight="1">
      <c r="A10" s="61" t="s">
        <v>104</v>
      </c>
      <c r="B10" s="714" t="s">
        <v>105</v>
      </c>
      <c r="C10" s="715"/>
      <c r="D10" s="62" t="s">
        <v>106</v>
      </c>
    </row>
    <row r="11" spans="1:4" ht="96" customHeight="1">
      <c r="A11" s="63">
        <v>1</v>
      </c>
      <c r="B11" s="690" t="s">
        <v>107</v>
      </c>
      <c r="C11" s="691"/>
      <c r="D11" s="64">
        <f>SUM(eff_histtxblrecog)</f>
        <v>420150330</v>
      </c>
    </row>
    <row r="12" spans="1:4" ht="45" customHeight="1">
      <c r="A12" s="65">
        <v>2</v>
      </c>
      <c r="B12" s="699" t="s">
        <v>108</v>
      </c>
      <c r="C12" s="700"/>
      <c r="D12" s="68">
        <f>SUM(eff_histtaxceiling)</f>
        <v>0</v>
      </c>
    </row>
    <row r="13" spans="1:4" ht="23.25" customHeight="1">
      <c r="A13" s="63">
        <v>3</v>
      </c>
      <c r="B13" s="69" t="s">
        <v>109</v>
      </c>
      <c r="C13" s="70"/>
      <c r="D13" s="64">
        <f>SUM(D11-D12)</f>
        <v>420150330</v>
      </c>
    </row>
    <row r="14" spans="1:4" ht="21" customHeight="1">
      <c r="A14" s="63">
        <v>4</v>
      </c>
      <c r="B14" s="705" t="s">
        <v>110</v>
      </c>
      <c r="C14" s="691"/>
      <c r="D14" s="71">
        <f>SUM(eff_histtaxrate)*100</f>
        <v>0.6315117</v>
      </c>
    </row>
    <row r="15" spans="1:4" ht="37.5" customHeight="1">
      <c r="A15" s="697">
        <v>5</v>
      </c>
      <c r="B15" s="716" t="s">
        <v>111</v>
      </c>
      <c r="C15" s="717"/>
      <c r="D15" s="711"/>
    </row>
    <row r="16" spans="1:4" ht="21.75" customHeight="1">
      <c r="A16" s="698"/>
      <c r="B16" s="72" t="s">
        <v>112</v>
      </c>
      <c r="C16" s="73">
        <v>0</v>
      </c>
      <c r="D16" s="712"/>
    </row>
    <row r="17" spans="1:4" ht="21" customHeight="1">
      <c r="A17" s="698"/>
      <c r="B17" s="72" t="s">
        <v>113</v>
      </c>
      <c r="C17" s="75">
        <v>0</v>
      </c>
      <c r="D17" s="713"/>
    </row>
    <row r="18" spans="1:4" ht="21.75" customHeight="1">
      <c r="A18" s="65"/>
      <c r="B18" s="77" t="s">
        <v>114</v>
      </c>
      <c r="C18" s="78"/>
      <c r="D18" s="76">
        <f>SUM(C16-C17)</f>
        <v>0</v>
      </c>
    </row>
    <row r="19" spans="1:4" ht="18" customHeight="1">
      <c r="A19" s="678">
        <v>6</v>
      </c>
      <c r="B19" s="707" t="s">
        <v>115</v>
      </c>
      <c r="C19" s="708"/>
      <c r="D19" s="718"/>
    </row>
    <row r="20" spans="1:4" ht="21.75" customHeight="1">
      <c r="A20" s="679"/>
      <c r="B20" s="79" t="s">
        <v>116</v>
      </c>
      <c r="C20" s="80">
        <v>0</v>
      </c>
      <c r="D20" s="719"/>
    </row>
    <row r="21" spans="1:4" ht="21.75" customHeight="1">
      <c r="A21" s="679"/>
      <c r="B21" s="79" t="s">
        <v>117</v>
      </c>
      <c r="C21" s="81">
        <v>0</v>
      </c>
      <c r="D21" s="720"/>
    </row>
    <row r="22" spans="1:4" ht="21.75" customHeight="1">
      <c r="A22" s="679"/>
      <c r="B22" s="732" t="s">
        <v>118</v>
      </c>
      <c r="C22" s="733"/>
      <c r="D22" s="83">
        <f>SUM(C20-C21)</f>
        <v>0</v>
      </c>
    </row>
    <row r="23" spans="1:4" ht="21.75" customHeight="1">
      <c r="A23" s="84">
        <v>7</v>
      </c>
      <c r="B23" s="735" t="s">
        <v>119</v>
      </c>
      <c r="C23" s="736"/>
      <c r="D23" s="85">
        <f>SUM(D18,D22)</f>
        <v>0</v>
      </c>
    </row>
    <row r="24" spans="1:4" ht="21.75" customHeight="1">
      <c r="A24" s="84">
        <v>8</v>
      </c>
      <c r="B24" s="735" t="s">
        <v>120</v>
      </c>
      <c r="C24" s="661"/>
      <c r="D24" s="85">
        <f>SUM(D13,D23)</f>
        <v>420150330</v>
      </c>
    </row>
    <row r="25" spans="1:4" ht="34.5" customHeight="1">
      <c r="A25" s="84">
        <v>9</v>
      </c>
      <c r="B25" s="672" t="s">
        <v>121</v>
      </c>
      <c r="C25" s="661"/>
      <c r="D25" s="86">
        <v>0</v>
      </c>
    </row>
    <row r="26" spans="1:4" ht="18.75">
      <c r="A26" s="668" t="s">
        <v>94</v>
      </c>
      <c r="B26" s="668"/>
      <c r="C26" s="668"/>
      <c r="D26" s="57" t="s">
        <v>95</v>
      </c>
    </row>
    <row r="27" spans="1:4" ht="35.25" customHeight="1">
      <c r="A27" s="87" t="s">
        <v>104</v>
      </c>
      <c r="B27" s="706" t="s">
        <v>105</v>
      </c>
      <c r="C27" s="706"/>
      <c r="D27" s="88" t="s">
        <v>106</v>
      </c>
    </row>
    <row r="28" spans="1:4" ht="94.5" customHeight="1">
      <c r="A28" s="697">
        <v>10</v>
      </c>
      <c r="B28" s="686" t="s">
        <v>122</v>
      </c>
      <c r="C28" s="687"/>
      <c r="D28" s="743"/>
    </row>
    <row r="29" spans="1:4" ht="24" customHeight="1">
      <c r="A29" s="698"/>
      <c r="B29" s="72" t="s">
        <v>123</v>
      </c>
      <c r="C29" s="90">
        <f>SUM(eff_histabsolutexempt)</f>
        <v>26719</v>
      </c>
      <c r="D29" s="712"/>
    </row>
    <row r="30" spans="1:4" ht="33" customHeight="1">
      <c r="A30" s="698"/>
      <c r="B30" s="72" t="s">
        <v>124</v>
      </c>
      <c r="C30" s="91">
        <f>SUM(eff_partialexempt)</f>
        <v>93398</v>
      </c>
      <c r="D30" s="713"/>
    </row>
    <row r="31" spans="1:4" ht="23.25" customHeight="1">
      <c r="A31" s="65"/>
      <c r="B31" s="66" t="s">
        <v>125</v>
      </c>
      <c r="C31" s="67"/>
      <c r="D31" s="74">
        <f>SUM(C29,C30)</f>
        <v>120117</v>
      </c>
    </row>
    <row r="32" spans="1:4" ht="66.75" customHeight="1">
      <c r="A32" s="697">
        <v>11</v>
      </c>
      <c r="B32" s="686" t="s">
        <v>126</v>
      </c>
      <c r="C32" s="734"/>
      <c r="D32" s="738"/>
    </row>
    <row r="33" spans="1:4" ht="22.5" customHeight="1">
      <c r="A33" s="698"/>
      <c r="B33" s="72" t="s">
        <v>127</v>
      </c>
      <c r="C33" s="92">
        <f>SUM(eff_histprdmkt)</f>
        <v>0</v>
      </c>
      <c r="D33" s="739"/>
    </row>
    <row r="34" spans="1:4" ht="19.5" customHeight="1">
      <c r="A34" s="698"/>
      <c r="B34" s="72" t="s">
        <v>128</v>
      </c>
      <c r="C34" s="93">
        <f>SUM(eff_prd)</f>
        <v>0</v>
      </c>
      <c r="D34" s="740"/>
    </row>
    <row r="35" spans="1:4" ht="19.5" customHeight="1">
      <c r="A35" s="65"/>
      <c r="B35" s="66" t="s">
        <v>129</v>
      </c>
      <c r="C35" s="67"/>
      <c r="D35" s="68">
        <f>SUM(C33-C34)</f>
        <v>0</v>
      </c>
    </row>
    <row r="36" spans="1:4" ht="18.75" customHeight="1">
      <c r="A36" s="63">
        <v>12</v>
      </c>
      <c r="B36" s="730" t="s">
        <v>130</v>
      </c>
      <c r="C36" s="731"/>
      <c r="D36" s="64">
        <f>SUM(D25,D31,D35)</f>
        <v>120117</v>
      </c>
    </row>
    <row r="37" spans="1:4" ht="16.5" customHeight="1">
      <c r="A37" s="63">
        <v>13</v>
      </c>
      <c r="B37" s="690" t="s">
        <v>131</v>
      </c>
      <c r="C37" s="731"/>
      <c r="D37" s="64">
        <f>SUM(D24-D36)</f>
        <v>420030213</v>
      </c>
    </row>
    <row r="38" spans="1:4" ht="18.75" customHeight="1">
      <c r="A38" s="63">
        <v>14</v>
      </c>
      <c r="B38" s="690" t="s">
        <v>132</v>
      </c>
      <c r="C38" s="731"/>
      <c r="D38" s="95">
        <f>SUM(D14)*D37/100</f>
        <v>2652539.938629921</v>
      </c>
    </row>
    <row r="39" spans="1:4" ht="81" customHeight="1">
      <c r="A39" s="63">
        <v>15</v>
      </c>
      <c r="B39" s="690" t="s">
        <v>133</v>
      </c>
      <c r="C39" s="691"/>
      <c r="D39" s="96">
        <v>0</v>
      </c>
    </row>
    <row r="40" spans="1:4" ht="72" customHeight="1">
      <c r="A40" s="63">
        <v>16</v>
      </c>
      <c r="B40" s="690" t="s">
        <v>134</v>
      </c>
      <c r="C40" s="731"/>
      <c r="D40" s="97">
        <f>SUM(D38:D39)</f>
        <v>2652539.938629921</v>
      </c>
    </row>
    <row r="41" spans="1:4" ht="69" customHeight="1">
      <c r="A41" s="697">
        <v>17</v>
      </c>
      <c r="B41" s="686" t="s">
        <v>135</v>
      </c>
      <c r="C41" s="687"/>
      <c r="D41" s="711"/>
    </row>
    <row r="42" spans="1:4" ht="20.25" customHeight="1">
      <c r="A42" s="698"/>
      <c r="B42" s="72" t="s">
        <v>136</v>
      </c>
      <c r="C42" s="90">
        <f>SUM(eff_txbl)</f>
        <v>547315403</v>
      </c>
      <c r="D42" s="698"/>
    </row>
    <row r="43" spans="1:4" ht="52.5" customHeight="1">
      <c r="A43" s="698"/>
      <c r="B43" s="98" t="s">
        <v>137</v>
      </c>
      <c r="C43" s="91">
        <f>SUM(eff_pollution)</f>
        <v>0</v>
      </c>
      <c r="D43" s="737"/>
    </row>
    <row r="44" spans="1:4" ht="19.5" customHeight="1">
      <c r="A44" s="99"/>
      <c r="B44" s="100" t="s">
        <v>138</v>
      </c>
      <c r="C44" s="101"/>
      <c r="D44" s="102">
        <f>SUM(C42-C43)</f>
        <v>547315403</v>
      </c>
    </row>
    <row r="45" spans="1:4" ht="19.5" customHeight="1">
      <c r="A45" s="103"/>
      <c r="B45" s="104"/>
      <c r="C45" s="104"/>
      <c r="D45" s="105"/>
    </row>
    <row r="46" spans="1:4" ht="19.5" customHeight="1">
      <c r="A46" s="668" t="s">
        <v>94</v>
      </c>
      <c r="B46" s="668"/>
      <c r="C46" s="668"/>
      <c r="D46" s="57" t="s">
        <v>95</v>
      </c>
    </row>
    <row r="47" spans="1:4" ht="19.5" customHeight="1">
      <c r="A47" s="106" t="s">
        <v>104</v>
      </c>
      <c r="B47" s="688" t="s">
        <v>105</v>
      </c>
      <c r="C47" s="689"/>
      <c r="D47" s="106" t="s">
        <v>106</v>
      </c>
    </row>
    <row r="48" spans="1:4" ht="33" customHeight="1">
      <c r="A48" s="697">
        <v>18</v>
      </c>
      <c r="B48" s="701" t="s">
        <v>139</v>
      </c>
      <c r="C48" s="702"/>
      <c r="D48" s="89"/>
    </row>
    <row r="49" spans="1:4" ht="99" customHeight="1">
      <c r="A49" s="698"/>
      <c r="B49" s="107" t="s">
        <v>140</v>
      </c>
      <c r="C49" s="108">
        <v>0</v>
      </c>
      <c r="D49" s="109" t="s">
        <v>141</v>
      </c>
    </row>
    <row r="50" spans="1:4" ht="157.5" customHeight="1">
      <c r="A50" s="698"/>
      <c r="B50" s="98" t="s">
        <v>142</v>
      </c>
      <c r="C50" s="75">
        <v>0</v>
      </c>
      <c r="D50" s="110"/>
    </row>
    <row r="51" spans="1:4" ht="21" customHeight="1">
      <c r="A51" s="65"/>
      <c r="B51" s="66" t="s">
        <v>143</v>
      </c>
      <c r="C51" s="67"/>
      <c r="D51" s="68">
        <f>SUM(C49:C50)</f>
        <v>0</v>
      </c>
    </row>
    <row r="52" spans="1:4" ht="39" customHeight="1">
      <c r="A52" s="111">
        <v>19</v>
      </c>
      <c r="B52" s="747" t="s">
        <v>144</v>
      </c>
      <c r="C52" s="748"/>
      <c r="D52" s="113">
        <f>SUM(eff_taxceiling)</f>
        <v>0</v>
      </c>
    </row>
    <row r="53" spans="1:4" ht="25.5" customHeight="1">
      <c r="A53" s="63">
        <v>20</v>
      </c>
      <c r="B53" s="741" t="s">
        <v>145</v>
      </c>
      <c r="C53" s="742"/>
      <c r="D53" s="64">
        <f>SUM(D44,D51)-D52</f>
        <v>547315403</v>
      </c>
    </row>
    <row r="54" spans="1:4" ht="49.5" customHeight="1">
      <c r="A54" s="63">
        <v>21</v>
      </c>
      <c r="B54" s="690" t="s">
        <v>146</v>
      </c>
      <c r="C54" s="691"/>
      <c r="D54" s="114">
        <v>0</v>
      </c>
    </row>
    <row r="55" spans="1:4" ht="92.25" customHeight="1">
      <c r="A55" s="63">
        <v>22</v>
      </c>
      <c r="B55" s="690" t="s">
        <v>147</v>
      </c>
      <c r="C55" s="691"/>
      <c r="D55" s="64">
        <f>SUM(eff_newtxbl)</f>
        <v>2052260</v>
      </c>
    </row>
    <row r="56" spans="1:4" ht="22.5" customHeight="1">
      <c r="A56" s="63">
        <v>23</v>
      </c>
      <c r="B56" s="690" t="s">
        <v>148</v>
      </c>
      <c r="C56" s="691"/>
      <c r="D56" s="64">
        <f>SUM(D54:D55)</f>
        <v>2052260</v>
      </c>
    </row>
    <row r="57" spans="1:4" ht="22.5" customHeight="1">
      <c r="A57" s="63">
        <v>24</v>
      </c>
      <c r="B57" s="690" t="s">
        <v>149</v>
      </c>
      <c r="C57" s="691"/>
      <c r="D57" s="64">
        <f>SUM(D53,-D56)</f>
        <v>545263143</v>
      </c>
    </row>
    <row r="58" spans="1:4" ht="21.75" customHeight="1">
      <c r="A58" s="63">
        <v>25</v>
      </c>
      <c r="B58" s="690" t="s">
        <v>150</v>
      </c>
      <c r="C58" s="691"/>
      <c r="D58" s="115">
        <f>SUM(D40/D57)*100</f>
        <v>0.48646969315325994</v>
      </c>
    </row>
    <row r="59" spans="1:4" ht="19.5" customHeight="1">
      <c r="A59" s="668" t="s">
        <v>94</v>
      </c>
      <c r="B59" s="668"/>
      <c r="C59" s="668"/>
      <c r="D59" s="57" t="s">
        <v>95</v>
      </c>
    </row>
    <row r="60" spans="1:4" ht="29.25" customHeight="1">
      <c r="A60" s="662" t="s">
        <v>151</v>
      </c>
      <c r="B60" s="662"/>
      <c r="C60" s="662"/>
      <c r="D60" s="662"/>
    </row>
    <row r="61" spans="1:4" ht="335.25" customHeight="1">
      <c r="A61" s="754" t="s">
        <v>152</v>
      </c>
      <c r="B61" s="754"/>
      <c r="C61" s="754"/>
      <c r="D61" s="754"/>
    </row>
    <row r="62" spans="1:4" ht="33.75" customHeight="1">
      <c r="A62" s="106" t="s">
        <v>104</v>
      </c>
      <c r="B62" s="688" t="s">
        <v>153</v>
      </c>
      <c r="C62" s="689"/>
      <c r="D62" s="106" t="s">
        <v>106</v>
      </c>
    </row>
    <row r="63" spans="1:4" ht="48.75" customHeight="1">
      <c r="A63" s="116">
        <v>26</v>
      </c>
      <c r="B63" s="747" t="s">
        <v>154</v>
      </c>
      <c r="C63" s="755"/>
      <c r="D63" s="117">
        <v>0</v>
      </c>
    </row>
    <row r="64" spans="1:4" ht="20.25" customHeight="1">
      <c r="A64" s="678">
        <v>27</v>
      </c>
      <c r="B64" s="118" t="s">
        <v>155</v>
      </c>
      <c r="C64" s="119"/>
      <c r="D64" s="120">
        <v>0</v>
      </c>
    </row>
    <row r="65" spans="1:4" ht="39" customHeight="1">
      <c r="A65" s="679"/>
      <c r="B65" s="121" t="s">
        <v>156</v>
      </c>
      <c r="C65" s="122">
        <v>0</v>
      </c>
      <c r="D65" s="123"/>
    </row>
    <row r="66" spans="1:4" ht="30" customHeight="1">
      <c r="A66" s="680"/>
      <c r="B66" s="124" t="s">
        <v>157</v>
      </c>
      <c r="C66" s="122">
        <v>0</v>
      </c>
      <c r="D66" s="125"/>
    </row>
    <row r="67" spans="1:4" ht="57" customHeight="1">
      <c r="A67" s="126">
        <v>28</v>
      </c>
      <c r="B67" s="692" t="s">
        <v>158</v>
      </c>
      <c r="C67" s="693"/>
      <c r="D67" s="128">
        <v>0</v>
      </c>
    </row>
    <row r="68" spans="1:4" ht="94.5" customHeight="1">
      <c r="A68" s="678">
        <v>29</v>
      </c>
      <c r="B68" s="747" t="s">
        <v>159</v>
      </c>
      <c r="C68" s="752"/>
      <c r="D68" s="738"/>
    </row>
    <row r="69" spans="1:4" ht="127.5" customHeight="1">
      <c r="A69" s="679"/>
      <c r="B69" s="129" t="s">
        <v>160</v>
      </c>
      <c r="C69" s="130">
        <v>0</v>
      </c>
      <c r="D69" s="753"/>
    </row>
    <row r="70" spans="1:4" ht="21" customHeight="1">
      <c r="A70" s="679"/>
      <c r="B70" s="129" t="s">
        <v>161</v>
      </c>
      <c r="C70" s="130">
        <v>0</v>
      </c>
      <c r="D70" s="753"/>
    </row>
    <row r="71" spans="1:4" ht="50.25" customHeight="1">
      <c r="A71" s="679"/>
      <c r="B71" s="129" t="s">
        <v>162</v>
      </c>
      <c r="C71" s="130">
        <v>0</v>
      </c>
      <c r="D71" s="94"/>
    </row>
    <row r="72" spans="1:4" ht="19.5" customHeight="1">
      <c r="A72" s="680"/>
      <c r="B72" s="131" t="s">
        <v>163</v>
      </c>
      <c r="C72" s="132"/>
      <c r="D72" s="94">
        <f>SUM(C69,-C70,-C71)</f>
        <v>0</v>
      </c>
    </row>
    <row r="73" spans="1:4" ht="31.5" customHeight="1">
      <c r="A73" s="126">
        <v>30</v>
      </c>
      <c r="B73" s="672" t="s">
        <v>164</v>
      </c>
      <c r="C73" s="694"/>
      <c r="D73" s="133">
        <v>0</v>
      </c>
    </row>
    <row r="74" spans="1:4" ht="20.25" customHeight="1">
      <c r="A74" s="126">
        <v>31</v>
      </c>
      <c r="B74" s="134" t="s">
        <v>165</v>
      </c>
      <c r="C74" s="135"/>
      <c r="D74" s="64">
        <f>SUM(D72,-D73)</f>
        <v>0</v>
      </c>
    </row>
    <row r="75" spans="1:4" ht="63.75" customHeight="1">
      <c r="A75" s="678">
        <v>32</v>
      </c>
      <c r="B75" s="750" t="s">
        <v>166</v>
      </c>
      <c r="C75" s="751"/>
      <c r="D75" s="136"/>
    </row>
    <row r="76" spans="1:4" ht="33" customHeight="1">
      <c r="A76" s="679"/>
      <c r="B76" s="127" t="s">
        <v>167</v>
      </c>
      <c r="C76" s="137">
        <v>0</v>
      </c>
      <c r="D76" s="138"/>
    </row>
    <row r="77" spans="1:4" ht="18.75" customHeight="1">
      <c r="A77" s="679"/>
      <c r="B77" s="127" t="s">
        <v>168</v>
      </c>
      <c r="C77" s="139">
        <v>0</v>
      </c>
      <c r="D77" s="138"/>
    </row>
    <row r="78" spans="1:4" ht="18" customHeight="1">
      <c r="A78" s="679"/>
      <c r="B78" s="127" t="s">
        <v>169</v>
      </c>
      <c r="C78" s="139">
        <v>0</v>
      </c>
      <c r="D78" s="140"/>
    </row>
    <row r="79" spans="1:4" ht="19.5" customHeight="1">
      <c r="A79" s="680"/>
      <c r="B79" s="82" t="s">
        <v>170</v>
      </c>
      <c r="C79" s="141">
        <v>0</v>
      </c>
      <c r="D79" s="142">
        <v>0</v>
      </c>
    </row>
    <row r="80" spans="1:4" ht="62.25" customHeight="1">
      <c r="A80" s="126">
        <v>33</v>
      </c>
      <c r="B80" s="732" t="s">
        <v>171</v>
      </c>
      <c r="C80" s="749"/>
      <c r="D80" s="143" t="e">
        <f>SUM(D74)/(D79)</f>
        <v>#DIV/0!</v>
      </c>
    </row>
    <row r="81" spans="1:4" ht="33.75" customHeight="1">
      <c r="A81" s="111">
        <v>34</v>
      </c>
      <c r="B81" s="681" t="s">
        <v>172</v>
      </c>
      <c r="C81" s="682"/>
      <c r="D81" s="144">
        <f>SUM(D53)</f>
        <v>547315403</v>
      </c>
    </row>
    <row r="82" spans="1:4" ht="18.75" customHeight="1">
      <c r="A82" s="84">
        <v>35</v>
      </c>
      <c r="B82" s="744" t="s">
        <v>173</v>
      </c>
      <c r="C82" s="745"/>
      <c r="D82" s="145" t="e">
        <f>SUM(D80/D81)*100</f>
        <v>#DIV/0!</v>
      </c>
    </row>
    <row r="83" spans="1:4" ht="64.5" customHeight="1">
      <c r="A83" s="146">
        <v>36</v>
      </c>
      <c r="B83" s="684" t="s">
        <v>174</v>
      </c>
      <c r="C83" s="685"/>
      <c r="D83" s="147" t="e">
        <f>SUM(D67,D82)</f>
        <v>#DIV/0!</v>
      </c>
    </row>
    <row r="84" spans="1:4" ht="18.75" customHeight="1">
      <c r="A84" s="668" t="s">
        <v>94</v>
      </c>
      <c r="B84" s="668"/>
      <c r="C84" s="668"/>
      <c r="D84" s="57" t="s">
        <v>95</v>
      </c>
    </row>
    <row r="85" spans="1:4" ht="21.75" customHeight="1">
      <c r="A85" s="662" t="s">
        <v>175</v>
      </c>
      <c r="B85" s="662"/>
      <c r="C85" s="662"/>
      <c r="D85" s="662"/>
    </row>
    <row r="86" spans="1:4" ht="108" customHeight="1">
      <c r="A86" s="683" t="s">
        <v>176</v>
      </c>
      <c r="B86" s="683"/>
      <c r="C86" s="683"/>
      <c r="D86" s="683"/>
    </row>
    <row r="87" spans="1:4" ht="15.75">
      <c r="A87" s="148" t="s">
        <v>104</v>
      </c>
      <c r="B87" s="664" t="s">
        <v>177</v>
      </c>
      <c r="C87" s="665"/>
      <c r="D87" s="150" t="s">
        <v>106</v>
      </c>
    </row>
    <row r="88" spans="1:4" ht="54" customHeight="1">
      <c r="A88" s="151">
        <v>37</v>
      </c>
      <c r="B88" s="671" t="s">
        <v>178</v>
      </c>
      <c r="C88" s="661"/>
      <c r="D88" s="152">
        <v>0</v>
      </c>
    </row>
    <row r="89" spans="1:4" ht="33.75" customHeight="1">
      <c r="A89" s="84">
        <v>38</v>
      </c>
      <c r="B89" s="671" t="s">
        <v>172</v>
      </c>
      <c r="C89" s="661"/>
      <c r="D89" s="153">
        <f>SUM(D53)</f>
        <v>547315403</v>
      </c>
    </row>
    <row r="90" spans="1:4" ht="19.5" customHeight="1">
      <c r="A90" s="84">
        <v>39</v>
      </c>
      <c r="B90" s="672" t="s">
        <v>179</v>
      </c>
      <c r="C90" s="671"/>
      <c r="D90" s="154">
        <f>SUM(D88/D89)*100</f>
        <v>0</v>
      </c>
    </row>
    <row r="91" spans="1:4" ht="15.75">
      <c r="A91" s="126">
        <v>40</v>
      </c>
      <c r="B91" s="672" t="s">
        <v>180</v>
      </c>
      <c r="C91" s="661"/>
      <c r="D91" s="155" t="e">
        <f>SUM(D83,D90)</f>
        <v>#DIV/0!</v>
      </c>
    </row>
    <row r="92" spans="1:4" ht="15.75">
      <c r="A92" s="156"/>
      <c r="B92" s="157"/>
      <c r="C92" s="157"/>
      <c r="D92" s="158"/>
    </row>
    <row r="93" spans="1:4" ht="15.75">
      <c r="A93" s="662" t="s">
        <v>181</v>
      </c>
      <c r="B93" s="662"/>
      <c r="C93" s="662"/>
      <c r="D93" s="662"/>
    </row>
    <row r="94" spans="1:4" ht="101.25" customHeight="1">
      <c r="A94" s="663" t="s">
        <v>182</v>
      </c>
      <c r="B94" s="663"/>
      <c r="C94" s="663"/>
      <c r="D94" s="663"/>
    </row>
    <row r="95" spans="1:4" ht="15.75">
      <c r="A95" s="148" t="s">
        <v>104</v>
      </c>
      <c r="B95" s="664" t="s">
        <v>183</v>
      </c>
      <c r="C95" s="665"/>
      <c r="D95" s="150" t="s">
        <v>106</v>
      </c>
    </row>
    <row r="96" spans="1:4" ht="33.75" customHeight="1">
      <c r="A96" s="126">
        <v>41</v>
      </c>
      <c r="B96" s="660" t="s">
        <v>184</v>
      </c>
      <c r="C96" s="661"/>
      <c r="D96" s="159">
        <f>SUM(D14)</f>
        <v>0.6315117</v>
      </c>
    </row>
    <row r="97" spans="1:4" ht="47.25" customHeight="1">
      <c r="A97" s="126">
        <v>42</v>
      </c>
      <c r="B97" s="660" t="s">
        <v>185</v>
      </c>
      <c r="C97" s="661"/>
      <c r="D97" s="120">
        <v>0</v>
      </c>
    </row>
    <row r="98" spans="1:4" ht="32.25" customHeight="1">
      <c r="A98" s="126">
        <v>43</v>
      </c>
      <c r="B98" s="660" t="s">
        <v>186</v>
      </c>
      <c r="C98" s="661"/>
      <c r="D98" s="159">
        <f>SUM(D96-D97)</f>
        <v>0.6315117</v>
      </c>
    </row>
    <row r="99" spans="1:4" ht="48" customHeight="1">
      <c r="A99" s="126">
        <v>44</v>
      </c>
      <c r="B99" s="660" t="s">
        <v>187</v>
      </c>
      <c r="C99" s="661"/>
      <c r="D99" s="160">
        <v>0</v>
      </c>
    </row>
    <row r="100" spans="1:4" ht="15.75">
      <c r="A100" s="156"/>
      <c r="B100" s="157"/>
      <c r="C100" s="157"/>
      <c r="D100" s="158"/>
    </row>
    <row r="101" spans="1:4" ht="15.75">
      <c r="A101" s="662" t="s">
        <v>188</v>
      </c>
      <c r="B101" s="662"/>
      <c r="C101" s="662"/>
      <c r="D101" s="662"/>
    </row>
    <row r="102" spans="1:4" ht="15" customHeight="1">
      <c r="A102" s="156"/>
      <c r="B102" s="157"/>
      <c r="C102" s="157"/>
      <c r="D102" s="158"/>
    </row>
    <row r="103" spans="1:4" ht="15.75">
      <c r="A103" s="669" t="s">
        <v>189</v>
      </c>
      <c r="B103" s="669"/>
      <c r="C103" s="669"/>
      <c r="D103" s="158"/>
    </row>
    <row r="104" spans="1:4" ht="15.75">
      <c r="A104" s="156"/>
      <c r="B104" s="157"/>
      <c r="C104" s="157"/>
      <c r="D104" s="158"/>
    </row>
    <row r="105" spans="1:4" ht="15.75">
      <c r="A105" s="162"/>
      <c r="B105" s="669" t="s">
        <v>190</v>
      </c>
      <c r="C105" s="669"/>
      <c r="D105" s="163">
        <f>SUM(D58)</f>
        <v>0.48646969315325994</v>
      </c>
    </row>
    <row r="106" spans="1:4" ht="15">
      <c r="A106" s="162"/>
      <c r="B106" s="162" t="s">
        <v>191</v>
      </c>
      <c r="C106" s="162"/>
      <c r="D106" s="164"/>
    </row>
    <row r="107" spans="1:4" ht="15">
      <c r="A107" s="162"/>
      <c r="B107" s="669"/>
      <c r="C107" s="669"/>
      <c r="D107" s="165"/>
    </row>
    <row r="108" spans="1:4" ht="15">
      <c r="A108" s="162"/>
      <c r="B108" s="162" t="s">
        <v>192</v>
      </c>
      <c r="C108" s="162"/>
      <c r="D108" s="164"/>
    </row>
    <row r="109" spans="1:4" ht="21" customHeight="1">
      <c r="A109" s="162"/>
      <c r="B109" s="670" t="s">
        <v>193</v>
      </c>
      <c r="C109" s="670"/>
      <c r="D109" s="166">
        <v>0</v>
      </c>
    </row>
    <row r="110" spans="1:4" ht="15">
      <c r="A110" s="162"/>
      <c r="B110" s="161"/>
      <c r="C110" s="161"/>
      <c r="D110" s="165"/>
    </row>
    <row r="111" spans="1:4" ht="15.75">
      <c r="A111" s="156"/>
      <c r="B111" s="157"/>
      <c r="C111" s="157"/>
      <c r="D111" s="158"/>
    </row>
    <row r="112" spans="1:4" ht="15.75">
      <c r="A112" s="662" t="s">
        <v>194</v>
      </c>
      <c r="B112" s="662"/>
      <c r="C112" s="662"/>
      <c r="D112" s="662"/>
    </row>
    <row r="113" spans="1:4" ht="15">
      <c r="A113" s="673" t="s">
        <v>195</v>
      </c>
      <c r="B113" s="746"/>
      <c r="C113" s="746"/>
      <c r="D113" s="746"/>
    </row>
    <row r="114" spans="1:4" ht="36.75" customHeight="1">
      <c r="A114" s="746"/>
      <c r="B114" s="746"/>
      <c r="C114" s="746"/>
      <c r="D114" s="746"/>
    </row>
    <row r="116" spans="1:4" ht="15">
      <c r="A116" s="673" t="s">
        <v>196</v>
      </c>
      <c r="B116" s="674"/>
      <c r="C116" s="162"/>
      <c r="D116" s="164"/>
    </row>
    <row r="117" spans="1:4" ht="15">
      <c r="A117" s="673"/>
      <c r="B117" s="675"/>
      <c r="C117" s="162"/>
      <c r="D117" s="164"/>
    </row>
    <row r="118" ht="15">
      <c r="B118" s="162" t="s">
        <v>197</v>
      </c>
    </row>
    <row r="119" spans="1:4" ht="15">
      <c r="A119" s="673" t="s">
        <v>198</v>
      </c>
      <c r="B119" s="676"/>
      <c r="C119" s="162"/>
      <c r="D119" s="164"/>
    </row>
    <row r="120" spans="1:4" ht="15.75">
      <c r="A120" s="673"/>
      <c r="B120" s="677"/>
      <c r="C120" s="162"/>
      <c r="D120" s="167"/>
    </row>
    <row r="121" spans="1:4" ht="15">
      <c r="A121" s="162"/>
      <c r="B121" s="162" t="s">
        <v>199</v>
      </c>
      <c r="C121" s="162"/>
      <c r="D121" s="162" t="s">
        <v>200</v>
      </c>
    </row>
    <row r="123" spans="1:3" ht="15.75">
      <c r="A123" s="666" t="s">
        <v>201</v>
      </c>
      <c r="B123" s="666"/>
      <c r="C123" s="666"/>
    </row>
    <row r="124" spans="1:2" ht="15">
      <c r="A124" s="667" t="s">
        <v>202</v>
      </c>
      <c r="B124" s="667"/>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0" t="s">
        <v>881</v>
      </c>
      <c r="B1" s="1020"/>
      <c r="C1" s="1020"/>
      <c r="D1" s="1020"/>
      <c r="E1" s="1020"/>
      <c r="F1" s="1020"/>
      <c r="G1" s="1020"/>
      <c r="H1" s="1020"/>
      <c r="I1" s="1020"/>
    </row>
    <row r="2" spans="1:9" ht="33">
      <c r="A2" s="1025" t="s">
        <v>882</v>
      </c>
      <c r="B2" s="1025"/>
      <c r="C2" s="1025"/>
      <c r="D2" s="1025"/>
      <c r="E2" s="1025"/>
      <c r="F2" s="1025"/>
      <c r="G2" s="1025"/>
      <c r="H2" s="1025"/>
      <c r="I2" s="1025"/>
    </row>
    <row r="3" spans="1:9" ht="14.25">
      <c r="A3" s="1006"/>
      <c r="B3" s="1006"/>
      <c r="C3" s="1006"/>
      <c r="D3" s="1006"/>
      <c r="E3" s="1006"/>
      <c r="F3" s="1006"/>
      <c r="G3" s="1006"/>
      <c r="H3" s="1006"/>
      <c r="I3" s="1006"/>
    </row>
    <row r="4" spans="1:9" ht="14.25">
      <c r="A4" s="1006"/>
      <c r="B4" s="1006"/>
      <c r="C4" s="1006"/>
      <c r="D4" s="1006"/>
      <c r="E4" s="1006"/>
      <c r="F4" s="1006"/>
      <c r="G4" s="1006"/>
      <c r="H4" s="1006"/>
      <c r="I4" s="1006"/>
    </row>
    <row r="5" spans="1:9" ht="15">
      <c r="A5" s="1018"/>
      <c r="B5" s="1018"/>
      <c r="C5" s="1018"/>
      <c r="D5" s="1018"/>
      <c r="E5" s="1018"/>
      <c r="F5" s="1018"/>
      <c r="G5" s="1018"/>
      <c r="H5" s="1018"/>
      <c r="I5" s="1018"/>
    </row>
    <row r="6" spans="1:9" ht="15">
      <c r="A6" s="505" t="s">
        <v>641</v>
      </c>
      <c r="B6" s="1008" t="str">
        <f>(eff_entity)</f>
        <v>Taxing Unit Name</v>
      </c>
      <c r="C6" s="1008"/>
      <c r="D6" s="1018" t="s">
        <v>883</v>
      </c>
      <c r="E6" s="1018"/>
      <c r="F6" s="1008">
        <f>(timeofmeeting)</f>
        <v>0</v>
      </c>
      <c r="G6" s="1008"/>
      <c r="H6" s="1018"/>
      <c r="I6" s="1018"/>
    </row>
    <row r="7" spans="1:9" ht="15">
      <c r="A7" s="487" t="s">
        <v>841</v>
      </c>
      <c r="B7" s="1056">
        <f>(dateofmeeting)</f>
        <v>0</v>
      </c>
      <c r="C7" s="1056"/>
      <c r="D7" s="509" t="s">
        <v>687</v>
      </c>
      <c r="E7" s="1008">
        <f>(meetingplace)</f>
        <v>0</v>
      </c>
      <c r="F7" s="1008"/>
      <c r="G7" s="1008"/>
      <c r="H7" s="1018"/>
      <c r="I7" s="1018"/>
    </row>
    <row r="8" spans="1:9" ht="15">
      <c r="A8" s="487"/>
      <c r="B8" s="1018"/>
      <c r="C8" s="1018"/>
      <c r="D8" s="1018"/>
      <c r="E8" s="1018"/>
      <c r="F8" s="1018"/>
      <c r="G8" s="1018"/>
      <c r="H8" s="1018"/>
      <c r="I8" s="1018"/>
    </row>
    <row r="9" spans="1:9" ht="15">
      <c r="A9" s="1018"/>
      <c r="B9" s="1018"/>
      <c r="C9" s="1018"/>
      <c r="D9" s="1018"/>
      <c r="E9" s="1018"/>
      <c r="F9" s="1018"/>
      <c r="G9" s="1018"/>
      <c r="H9" s="1018"/>
      <c r="I9" s="1018"/>
    </row>
    <row r="10" spans="1:9" ht="15">
      <c r="A10" s="1004" t="s">
        <v>884</v>
      </c>
      <c r="B10" s="1004"/>
      <c r="C10" s="1004"/>
      <c r="D10" s="1004"/>
      <c r="E10" s="1004"/>
      <c r="F10" s="506">
        <f>(apyr)</f>
        <v>0</v>
      </c>
      <c r="G10" s="1004" t="s">
        <v>885</v>
      </c>
      <c r="H10" s="1004"/>
      <c r="I10" s="1004"/>
    </row>
    <row r="11" spans="1:9" ht="15">
      <c r="A11" s="1009"/>
      <c r="B11" s="1009"/>
      <c r="C11" s="1018" t="s">
        <v>886</v>
      </c>
      <c r="D11" s="1018"/>
      <c r="E11" s="1018"/>
      <c r="F11" s="1018"/>
      <c r="G11" s="1018"/>
      <c r="H11" s="1018"/>
      <c r="I11" s="1018"/>
    </row>
    <row r="12" spans="1:9" ht="14.25">
      <c r="A12" s="1019"/>
      <c r="B12" s="1019"/>
      <c r="C12" s="1019"/>
      <c r="D12" s="1019"/>
      <c r="E12" s="1019"/>
      <c r="F12" s="1019"/>
      <c r="G12" s="1019"/>
      <c r="H12" s="1019"/>
      <c r="I12" s="1019"/>
    </row>
    <row r="13" spans="1:9" ht="18" customHeight="1">
      <c r="A13" s="1019" t="s">
        <v>970</v>
      </c>
      <c r="B13" s="1019"/>
      <c r="C13" s="1019"/>
      <c r="D13" s="1019"/>
      <c r="E13" s="1019"/>
      <c r="F13" s="1019"/>
      <c r="G13" s="1019"/>
      <c r="H13" s="1019"/>
      <c r="I13" s="1019"/>
    </row>
    <row r="14" spans="1:9" ht="14.25">
      <c r="A14" s="1019" t="s">
        <v>971</v>
      </c>
      <c r="B14" s="1019"/>
      <c r="C14" s="1019"/>
      <c r="D14" s="1019"/>
      <c r="E14" s="1019"/>
      <c r="F14" s="1019"/>
      <c r="G14" s="1019"/>
      <c r="H14" s="1019"/>
      <c r="I14" s="1019"/>
    </row>
    <row r="15" spans="1:9" ht="15">
      <c r="A15" s="1018"/>
      <c r="B15" s="1018"/>
      <c r="C15" s="1018"/>
      <c r="D15" s="1018"/>
      <c r="E15" s="1018"/>
      <c r="F15" s="1018"/>
      <c r="G15" s="1018"/>
      <c r="H15" s="1018"/>
      <c r="I15" s="1018"/>
    </row>
    <row r="16" spans="1:9" ht="15">
      <c r="A16" s="1018"/>
      <c r="B16" s="1018"/>
      <c r="C16" s="1018"/>
      <c r="D16" s="1018"/>
      <c r="E16" s="1018"/>
      <c r="F16" s="1018"/>
      <c r="G16" s="1018"/>
      <c r="H16" s="1018"/>
      <c r="I16" s="1018"/>
    </row>
    <row r="17" spans="1:9" ht="15">
      <c r="A17" s="1004" t="s">
        <v>889</v>
      </c>
      <c r="B17" s="1004"/>
      <c r="C17" s="1004"/>
      <c r="D17" s="1004"/>
      <c r="E17" s="1004"/>
      <c r="F17" s="1008" t="str">
        <f>(eff_entity)</f>
        <v>Taxing Unit Name</v>
      </c>
      <c r="G17" s="1008"/>
      <c r="H17" s="1008"/>
      <c r="I17" s="1008"/>
    </row>
    <row r="18" spans="1:9" ht="14.25">
      <c r="A18" s="1006"/>
      <c r="B18" s="1006"/>
      <c r="C18" s="1006"/>
      <c r="D18" s="1006"/>
      <c r="E18" s="1006"/>
      <c r="F18" s="1006"/>
      <c r="G18" s="1006"/>
      <c r="H18" s="1006"/>
      <c r="I18" s="1006"/>
    </row>
    <row r="19" spans="1:9" ht="15">
      <c r="A19" s="1018"/>
      <c r="B19" s="1018"/>
      <c r="C19" s="1018"/>
      <c r="D19" s="1018"/>
      <c r="E19" s="1018"/>
      <c r="F19" s="1018"/>
      <c r="G19" s="1018"/>
      <c r="H19" s="1018"/>
      <c r="I19" s="1018"/>
    </row>
    <row r="20" spans="1:9" ht="15">
      <c r="A20" s="487" t="s">
        <v>890</v>
      </c>
      <c r="B20" s="1009"/>
      <c r="C20" s="1009"/>
      <c r="D20" s="509" t="s">
        <v>891</v>
      </c>
      <c r="E20" s="1018"/>
      <c r="F20" s="1018"/>
      <c r="G20" s="1018"/>
      <c r="H20" s="1018"/>
      <c r="I20" s="1018"/>
    </row>
    <row r="21" spans="1:9" ht="15">
      <c r="A21" s="1004"/>
      <c r="B21" s="1004"/>
      <c r="C21" s="1004"/>
      <c r="D21" s="1004"/>
      <c r="E21" s="1004"/>
      <c r="F21" s="1004"/>
      <c r="G21" s="1004"/>
      <c r="H21" s="1004"/>
      <c r="I21" s="1004"/>
    </row>
    <row r="22" spans="1:9" ht="15">
      <c r="A22" s="1004"/>
      <c r="B22" s="1004"/>
      <c r="C22" s="1004"/>
      <c r="D22" s="1004"/>
      <c r="E22" s="1004"/>
      <c r="F22" s="1004"/>
      <c r="G22" s="1004"/>
      <c r="H22" s="1004"/>
      <c r="I22" s="1004"/>
    </row>
    <row r="23" spans="1:9" ht="15">
      <c r="A23" s="1004"/>
      <c r="B23" s="1004"/>
      <c r="C23" s="1004"/>
      <c r="D23" s="1004"/>
      <c r="E23" s="1004"/>
      <c r="F23" s="1004"/>
      <c r="G23" s="1004"/>
      <c r="H23" s="1004"/>
      <c r="I23" s="1004"/>
    </row>
    <row r="24" spans="1:9" ht="15">
      <c r="A24" s="1004"/>
      <c r="B24" s="1004"/>
      <c r="C24" s="1004"/>
      <c r="D24" s="1004"/>
      <c r="E24" s="1004"/>
      <c r="F24" s="1004"/>
      <c r="G24" s="1004"/>
      <c r="H24" s="1004"/>
      <c r="I24" s="1004"/>
    </row>
    <row r="25" spans="1:9" ht="15">
      <c r="A25" s="1004"/>
      <c r="B25" s="1004"/>
      <c r="C25" s="1004"/>
      <c r="D25" s="1004"/>
      <c r="E25" s="1004"/>
      <c r="F25" s="1004"/>
      <c r="G25" s="1004"/>
      <c r="H25" s="1004"/>
      <c r="I25" s="1004"/>
    </row>
    <row r="26" spans="1:9" ht="15">
      <c r="A26" s="1018"/>
      <c r="B26" s="1018"/>
      <c r="C26" s="1018"/>
      <c r="D26" s="1018"/>
      <c r="E26" s="1018"/>
      <c r="F26" s="1018"/>
      <c r="G26" s="1018"/>
      <c r="H26" s="1018"/>
      <c r="I26" s="1018"/>
    </row>
    <row r="27" spans="1:9" ht="15">
      <c r="A27" s="1004"/>
      <c r="B27" s="1004"/>
      <c r="C27" s="1004"/>
      <c r="D27" s="1004"/>
      <c r="E27" s="1004"/>
      <c r="F27" s="1004"/>
      <c r="G27" s="1004"/>
      <c r="H27" s="1004"/>
      <c r="I27" s="1004"/>
    </row>
    <row r="28" spans="1:9" ht="14.25">
      <c r="A28" s="1019"/>
      <c r="B28" s="1019"/>
      <c r="C28" s="1019"/>
      <c r="D28" s="1019"/>
      <c r="E28" s="1019"/>
      <c r="F28" s="1019"/>
      <c r="G28" s="1019"/>
      <c r="H28" s="1019"/>
      <c r="I28" s="1019"/>
    </row>
    <row r="29" spans="1:9" ht="15">
      <c r="A29" s="1018"/>
      <c r="B29" s="1018"/>
      <c r="C29" s="1018"/>
      <c r="D29" s="1018"/>
      <c r="E29" s="1018"/>
      <c r="F29" s="1018"/>
      <c r="G29" s="1018"/>
      <c r="H29" s="1018"/>
      <c r="I29" s="1018"/>
    </row>
    <row r="30" spans="1:9" ht="15">
      <c r="A30" s="1004"/>
      <c r="B30" s="1004"/>
      <c r="C30" s="1004"/>
      <c r="D30" s="1004"/>
      <c r="E30" s="1004"/>
      <c r="F30" s="1004"/>
      <c r="G30" s="1004"/>
      <c r="H30" s="1004"/>
      <c r="I30" s="1004"/>
    </row>
    <row r="31" spans="1:9" ht="15">
      <c r="A31" s="1004"/>
      <c r="B31" s="1004"/>
      <c r="C31" s="1004"/>
      <c r="D31" s="1004"/>
      <c r="E31" s="1004"/>
      <c r="F31" s="1004"/>
      <c r="G31" s="1004"/>
      <c r="H31" s="1004"/>
      <c r="I31" s="1004"/>
    </row>
    <row r="32" spans="1:9" ht="15">
      <c r="A32" s="1004"/>
      <c r="B32" s="1004"/>
      <c r="C32" s="1004"/>
      <c r="D32" s="1004"/>
      <c r="E32" s="1004"/>
      <c r="F32" s="1004"/>
      <c r="G32" s="1004"/>
      <c r="H32" s="1004"/>
      <c r="I32" s="1004"/>
    </row>
    <row r="33" spans="1:9" ht="15">
      <c r="A33" s="1004"/>
      <c r="B33" s="1004"/>
      <c r="C33" s="1004"/>
      <c r="D33" s="1004"/>
      <c r="E33" s="1004"/>
      <c r="F33" s="1004"/>
      <c r="G33" s="1004"/>
      <c r="H33" s="1004"/>
      <c r="I33" s="1004"/>
    </row>
    <row r="34" spans="1:9" ht="15">
      <c r="A34" s="1004"/>
      <c r="B34" s="1004"/>
      <c r="C34" s="1004"/>
      <c r="D34" s="1004"/>
      <c r="E34" s="1004"/>
      <c r="F34" s="1004"/>
      <c r="G34" s="1004"/>
      <c r="H34" s="1004"/>
      <c r="I34" s="1004"/>
    </row>
    <row r="35" spans="1:9" ht="15">
      <c r="A35" s="1004"/>
      <c r="B35" s="1004"/>
      <c r="C35" s="1004"/>
      <c r="D35" s="1004"/>
      <c r="E35" s="1004"/>
      <c r="F35" s="1004"/>
      <c r="G35" s="1004"/>
      <c r="H35" s="1004"/>
      <c r="I35" s="1004"/>
    </row>
    <row r="36" spans="1:9" ht="15">
      <c r="A36" s="1004"/>
      <c r="B36" s="1004"/>
      <c r="C36" s="1004"/>
      <c r="D36" s="1004"/>
      <c r="E36" s="1004"/>
      <c r="F36" s="1004"/>
      <c r="G36" s="1004"/>
      <c r="H36" s="1004"/>
      <c r="I36" s="1004"/>
    </row>
    <row r="37" spans="1:9" ht="14.25">
      <c r="A37" s="1059"/>
      <c r="B37" s="1059"/>
      <c r="C37" s="1059"/>
      <c r="D37" s="1059"/>
      <c r="E37" s="1059"/>
      <c r="F37" s="1059"/>
      <c r="G37" s="1059"/>
      <c r="H37" s="1059"/>
      <c r="I37" s="1059"/>
    </row>
    <row r="38" spans="1:9" ht="15">
      <c r="A38" s="1020"/>
      <c r="B38" s="1020"/>
      <c r="C38" s="1020"/>
      <c r="D38" s="1020"/>
      <c r="E38" s="1020"/>
      <c r="F38" s="1020"/>
      <c r="G38" s="1020"/>
      <c r="H38" s="1020"/>
      <c r="I38" s="1020"/>
    </row>
    <row r="39" spans="1:9" ht="15">
      <c r="A39" s="505"/>
      <c r="B39" s="505"/>
      <c r="C39" s="505"/>
      <c r="D39" s="505"/>
      <c r="E39" s="505"/>
      <c r="F39" s="505"/>
      <c r="G39" s="505"/>
      <c r="H39" s="505"/>
      <c r="I39" s="505"/>
    </row>
    <row r="40" spans="1:9" ht="15">
      <c r="A40" s="505"/>
      <c r="B40" s="505"/>
      <c r="C40" s="505"/>
      <c r="D40" s="505"/>
      <c r="E40" s="505"/>
      <c r="F40" s="505"/>
      <c r="G40" s="505"/>
      <c r="H40" s="505"/>
      <c r="I40" s="505"/>
    </row>
    <row r="41" spans="1:9" ht="15">
      <c r="A41" s="505"/>
      <c r="B41" s="505"/>
      <c r="C41" s="505"/>
      <c r="D41" s="505"/>
      <c r="E41" s="505"/>
      <c r="F41" s="505"/>
      <c r="G41" s="505"/>
      <c r="H41" s="505"/>
      <c r="I41" s="505"/>
    </row>
    <row r="42" spans="1:9" ht="15">
      <c r="A42" s="505"/>
      <c r="B42" s="505"/>
      <c r="C42" s="505"/>
      <c r="D42" s="505"/>
      <c r="E42" s="505"/>
      <c r="F42" s="505"/>
      <c r="G42" s="505"/>
      <c r="H42" s="505"/>
      <c r="I42" s="505"/>
    </row>
    <row r="43" spans="1:9" ht="15">
      <c r="A43" s="505"/>
      <c r="B43" s="505"/>
      <c r="C43" s="505"/>
      <c r="D43" s="505"/>
      <c r="E43" s="505"/>
      <c r="F43" s="505"/>
      <c r="G43" s="505"/>
      <c r="H43" s="505"/>
      <c r="I43" s="505"/>
    </row>
    <row r="44" spans="1:9" ht="15">
      <c r="A44" s="505"/>
      <c r="B44" s="505"/>
      <c r="C44" s="505"/>
      <c r="D44" s="505"/>
      <c r="E44" s="505"/>
      <c r="F44" s="505"/>
      <c r="G44" s="505"/>
      <c r="H44" s="505"/>
      <c r="I44" s="505"/>
    </row>
    <row r="45" spans="1:9" ht="15">
      <c r="A45" s="1041" t="s">
        <v>972</v>
      </c>
      <c r="B45" s="1041"/>
      <c r="C45" s="1041"/>
      <c r="D45" s="1041"/>
      <c r="E45" s="1041"/>
      <c r="F45" s="1041"/>
      <c r="G45" s="1041"/>
      <c r="H45" s="1041"/>
      <c r="I45" s="1041"/>
    </row>
    <row r="46" spans="1:9" ht="15">
      <c r="A46" s="1041"/>
      <c r="B46" s="1041"/>
      <c r="C46" s="1041"/>
      <c r="D46" s="1041"/>
      <c r="E46" s="1041"/>
      <c r="F46" s="1041"/>
      <c r="G46" s="1041"/>
      <c r="H46" s="1041"/>
      <c r="I46" s="1041"/>
    </row>
    <row r="47" spans="1:9" ht="15">
      <c r="A47" s="1073" t="s">
        <v>934</v>
      </c>
      <c r="B47" s="1073"/>
      <c r="C47" s="1073"/>
      <c r="D47" s="1073"/>
      <c r="E47" s="1073"/>
      <c r="F47" s="1073"/>
      <c r="G47" s="1073"/>
      <c r="H47" s="1073"/>
      <c r="I47" s="1073"/>
    </row>
    <row r="48" spans="1:9" ht="15">
      <c r="A48" s="1057" t="s">
        <v>621</v>
      </c>
      <c r="B48" s="1057"/>
      <c r="C48" s="1057"/>
      <c r="D48" s="1057"/>
      <c r="E48" s="1057"/>
      <c r="F48" s="1057"/>
      <c r="G48" s="1057"/>
      <c r="H48" s="1057"/>
      <c r="I48" s="1057"/>
    </row>
    <row r="49" spans="1:9" ht="15">
      <c r="A49" s="1082" t="s">
        <v>973</v>
      </c>
      <c r="B49" s="1082"/>
      <c r="C49" s="1082"/>
      <c r="D49" s="1082"/>
      <c r="E49" s="1082"/>
      <c r="F49" s="1082"/>
      <c r="G49" s="1082"/>
      <c r="H49" s="1082"/>
      <c r="I49" s="1082"/>
    </row>
    <row r="50" spans="1:9" ht="15">
      <c r="A50" s="505"/>
      <c r="B50" s="505"/>
      <c r="C50" s="505"/>
      <c r="D50" s="505"/>
      <c r="E50" s="505"/>
      <c r="F50" s="505"/>
      <c r="G50" s="505"/>
      <c r="H50" s="505"/>
      <c r="I50" s="505"/>
    </row>
    <row r="51" spans="1:9" ht="15">
      <c r="A51" s="505"/>
      <c r="B51" s="505"/>
      <c r="C51" s="505"/>
      <c r="D51" s="505"/>
      <c r="E51" s="505"/>
      <c r="F51" s="505"/>
      <c r="G51" s="505"/>
      <c r="H51" s="505"/>
      <c r="I51" s="505"/>
    </row>
    <row r="52" spans="1:9" ht="15">
      <c r="A52" s="505"/>
      <c r="B52" s="505"/>
      <c r="C52" s="505"/>
      <c r="D52" s="505"/>
      <c r="E52" s="505"/>
      <c r="F52" s="505"/>
      <c r="G52" s="505"/>
      <c r="H52" s="505"/>
      <c r="I52" s="505"/>
    </row>
    <row r="53" spans="1:9" ht="15">
      <c r="A53" s="505"/>
      <c r="B53" s="505"/>
      <c r="C53" s="505"/>
      <c r="D53" s="505"/>
      <c r="E53" s="505"/>
      <c r="F53" s="505"/>
      <c r="G53" s="505"/>
      <c r="H53" s="505"/>
      <c r="I53" s="505"/>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203</v>
      </c>
    </row>
    <row r="2" spans="1:13" ht="25.5">
      <c r="A2" s="729" t="s">
        <v>204</v>
      </c>
      <c r="B2" s="729"/>
      <c r="C2" s="729"/>
      <c r="D2" s="170" t="s">
        <v>205</v>
      </c>
      <c r="E2" s="4"/>
      <c r="F2" s="4"/>
      <c r="G2" s="4"/>
      <c r="H2" s="4"/>
      <c r="I2" s="4"/>
      <c r="J2" s="4"/>
      <c r="K2" s="4"/>
      <c r="L2" s="4"/>
      <c r="M2" s="4"/>
    </row>
    <row r="3" spans="1:11" ht="20.25">
      <c r="A3" s="721" t="s">
        <v>206</v>
      </c>
      <c r="B3" s="721"/>
      <c r="C3" s="721"/>
      <c r="D3" s="721"/>
      <c r="E3" s="4"/>
      <c r="F3" s="4"/>
      <c r="G3" s="4"/>
      <c r="H3" s="4"/>
      <c r="I3" s="4"/>
      <c r="J3" s="4"/>
      <c r="K3" s="4"/>
    </row>
    <row r="4" spans="1:11" ht="15">
      <c r="A4" s="722" t="str">
        <f>(eff_desc)</f>
        <v>GLI-LIPSCOMB COUNTY (2022)</v>
      </c>
      <c r="B4" s="722"/>
      <c r="C4" s="723" t="s">
        <v>98</v>
      </c>
      <c r="D4" s="724"/>
      <c r="E4" s="4"/>
      <c r="F4" s="4"/>
      <c r="G4" s="4"/>
      <c r="H4" s="4"/>
      <c r="I4" s="4"/>
      <c r="J4" s="4"/>
      <c r="K4" s="4"/>
    </row>
    <row r="5" spans="1:13" ht="15">
      <c r="A5" s="725" t="s">
        <v>207</v>
      </c>
      <c r="B5" s="726"/>
      <c r="C5" s="727" t="s">
        <v>208</v>
      </c>
      <c r="D5" s="728"/>
      <c r="E5" s="4"/>
      <c r="F5" s="4"/>
      <c r="G5" s="4"/>
      <c r="H5" s="4"/>
      <c r="I5" s="4"/>
      <c r="J5" s="4"/>
      <c r="K5" s="4"/>
      <c r="L5" s="4"/>
      <c r="M5" s="4"/>
    </row>
    <row r="6" spans="1:13" ht="5.25" customHeight="1">
      <c r="A6" s="695"/>
      <c r="B6" s="695"/>
      <c r="C6" s="695"/>
      <c r="D6" s="695"/>
      <c r="E6" s="4"/>
      <c r="F6" s="4"/>
      <c r="G6" s="4"/>
      <c r="H6" s="4"/>
      <c r="I6" s="4"/>
      <c r="J6" s="4"/>
      <c r="K6" s="4"/>
      <c r="L6" s="4"/>
      <c r="M6" s="4"/>
    </row>
    <row r="7" spans="1:13" ht="181.5" customHeight="1">
      <c r="A7" s="766" t="s">
        <v>209</v>
      </c>
      <c r="B7" s="710"/>
      <c r="C7" s="710"/>
      <c r="D7" s="710"/>
      <c r="E7" s="4"/>
      <c r="F7" s="4"/>
      <c r="G7" s="4"/>
      <c r="H7" s="4"/>
      <c r="I7" s="4"/>
      <c r="J7" s="4"/>
      <c r="K7" s="4"/>
      <c r="L7" s="4"/>
      <c r="M7" s="4"/>
    </row>
    <row r="8" spans="1:13" ht="15.75">
      <c r="A8" s="696" t="s">
        <v>210</v>
      </c>
      <c r="B8" s="696"/>
      <c r="C8" s="696"/>
      <c r="D8" s="696"/>
      <c r="E8" s="4"/>
      <c r="F8" s="4"/>
      <c r="G8" s="4"/>
      <c r="H8" s="4"/>
      <c r="I8" s="4"/>
      <c r="J8" s="4"/>
      <c r="K8" s="4"/>
      <c r="L8" s="4"/>
      <c r="M8" s="4"/>
    </row>
    <row r="9" spans="1:13" ht="91.5" customHeight="1">
      <c r="A9" s="703" t="s">
        <v>211</v>
      </c>
      <c r="B9" s="704"/>
      <c r="C9" s="704"/>
      <c r="D9" s="704"/>
      <c r="E9" s="4"/>
      <c r="F9" s="4"/>
      <c r="G9" s="4"/>
      <c r="H9" s="4"/>
      <c r="I9" s="4"/>
      <c r="J9" s="4"/>
      <c r="K9" s="4"/>
      <c r="L9" s="4"/>
      <c r="M9" s="4"/>
    </row>
    <row r="10" spans="1:13" ht="29.25" customHeight="1">
      <c r="A10" s="106" t="s">
        <v>104</v>
      </c>
      <c r="B10" s="688" t="s">
        <v>212</v>
      </c>
      <c r="C10" s="689"/>
      <c r="D10" s="106" t="s">
        <v>106</v>
      </c>
      <c r="E10" s="4"/>
      <c r="F10" s="4"/>
      <c r="G10" s="4"/>
      <c r="H10" s="4"/>
      <c r="I10" s="4"/>
      <c r="J10" s="4"/>
      <c r="K10" s="4"/>
      <c r="L10" s="4"/>
      <c r="M10" s="4"/>
    </row>
    <row r="11" spans="1:13" ht="120" customHeight="1">
      <c r="A11" s="172">
        <v>1</v>
      </c>
      <c r="B11" s="779" t="s">
        <v>213</v>
      </c>
      <c r="C11" s="780"/>
      <c r="D11" s="174">
        <f>SUM(eff_histtxblrecog)</f>
        <v>420150330</v>
      </c>
      <c r="E11" s="4"/>
      <c r="F11" s="4"/>
      <c r="G11" s="4"/>
      <c r="H11" s="4"/>
      <c r="I11" s="4"/>
      <c r="J11" s="4"/>
      <c r="L11" s="4"/>
      <c r="M11" s="4"/>
    </row>
    <row r="12" spans="1:13" ht="35.25" customHeight="1">
      <c r="A12" s="172">
        <v>2</v>
      </c>
      <c r="B12" s="787" t="s">
        <v>214</v>
      </c>
      <c r="C12" s="788"/>
      <c r="D12" s="174">
        <f>SUM(eff_histtaxceiling)</f>
        <v>0</v>
      </c>
      <c r="E12" s="4"/>
      <c r="F12" s="4"/>
      <c r="G12" s="4"/>
      <c r="H12" s="4"/>
      <c r="I12" s="4"/>
      <c r="J12" s="4"/>
      <c r="L12" s="4"/>
      <c r="M12" s="4"/>
    </row>
    <row r="13" spans="1:13" ht="29.25" customHeight="1">
      <c r="A13" s="172">
        <v>3</v>
      </c>
      <c r="B13" s="816" t="s">
        <v>215</v>
      </c>
      <c r="C13" s="817"/>
      <c r="D13" s="174">
        <f>SUM(D11-D12)</f>
        <v>420150330</v>
      </c>
      <c r="E13" s="4"/>
      <c r="F13" s="4"/>
      <c r="G13" s="4"/>
      <c r="H13" s="4"/>
      <c r="I13" s="4"/>
      <c r="J13" s="4"/>
      <c r="L13" s="4"/>
      <c r="M13" s="4"/>
    </row>
    <row r="14" spans="1:13" ht="24" customHeight="1">
      <c r="A14" s="773">
        <v>4</v>
      </c>
      <c r="B14" s="818" t="s">
        <v>216</v>
      </c>
      <c r="C14" s="819"/>
      <c r="D14" s="176"/>
      <c r="E14" s="4"/>
      <c r="F14" s="4"/>
      <c r="G14" s="4"/>
      <c r="H14" s="4"/>
      <c r="I14" s="4"/>
      <c r="J14" s="4"/>
      <c r="L14" s="4"/>
      <c r="M14" s="4"/>
    </row>
    <row r="15" spans="1:13" ht="29.25" customHeight="1">
      <c r="A15" s="774"/>
      <c r="B15" s="178" t="s">
        <v>217</v>
      </c>
      <c r="C15" s="179">
        <f>SUM(eff_histchapter313appraisedis)</f>
        <v>0</v>
      </c>
      <c r="D15" s="180"/>
      <c r="E15" s="4"/>
      <c r="F15" s="4"/>
      <c r="G15" s="4"/>
      <c r="H15" s="4"/>
      <c r="I15" s="4"/>
      <c r="J15" s="4"/>
      <c r="L15" s="4"/>
      <c r="M15" s="4"/>
    </row>
    <row r="16" spans="1:13" ht="29.25" customHeight="1">
      <c r="A16" s="774"/>
      <c r="B16" s="178" t="s">
        <v>218</v>
      </c>
      <c r="C16" s="181">
        <f>SUM(eff_histchapter313limitedmo)</f>
        <v>0</v>
      </c>
      <c r="D16" s="180"/>
      <c r="E16" s="4"/>
      <c r="F16" s="4"/>
      <c r="G16" s="4"/>
      <c r="H16" s="4"/>
      <c r="I16" s="4"/>
      <c r="J16" s="4"/>
      <c r="L16" s="4"/>
      <c r="M16" s="4"/>
    </row>
    <row r="17" spans="1:13" ht="29.25" customHeight="1">
      <c r="A17" s="775"/>
      <c r="B17" s="183" t="s">
        <v>219</v>
      </c>
      <c r="C17" s="184"/>
      <c r="D17" s="185">
        <f>SUM(C15-C16)</f>
        <v>0</v>
      </c>
      <c r="E17" s="4"/>
      <c r="F17" s="4"/>
      <c r="G17" s="4"/>
      <c r="H17" s="4"/>
      <c r="I17" s="4"/>
      <c r="J17" s="4"/>
      <c r="L17" s="4"/>
      <c r="M17" s="4"/>
    </row>
    <row r="18" spans="1:13" ht="21" customHeight="1">
      <c r="A18" s="177">
        <v>5</v>
      </c>
      <c r="B18" s="807" t="s">
        <v>220</v>
      </c>
      <c r="C18" s="808"/>
      <c r="D18" s="186">
        <f>SUM(D13,-D17)</f>
        <v>420150330</v>
      </c>
      <c r="E18" s="4"/>
      <c r="F18" s="4"/>
      <c r="G18" s="4"/>
      <c r="H18" s="4"/>
      <c r="I18" s="4"/>
      <c r="J18" s="4"/>
      <c r="L18" s="4"/>
      <c r="M18" s="4"/>
    </row>
    <row r="19" spans="1:13" ht="17.25" customHeight="1">
      <c r="A19" s="773">
        <v>6</v>
      </c>
      <c r="B19" s="820" t="s">
        <v>221</v>
      </c>
      <c r="C19" s="820"/>
      <c r="D19" s="767"/>
      <c r="E19" s="4"/>
      <c r="F19" s="4"/>
      <c r="G19" s="4"/>
      <c r="H19" s="4"/>
      <c r="I19" s="4"/>
      <c r="J19" s="4"/>
      <c r="L19" s="4"/>
      <c r="M19" s="4"/>
    </row>
    <row r="20" spans="1:13" ht="21" customHeight="1">
      <c r="A20" s="774"/>
      <c r="B20" s="187" t="s">
        <v>222</v>
      </c>
      <c r="C20" s="188">
        <f>SUM(eff_histtaxratemo)</f>
        <v>0.006315117</v>
      </c>
      <c r="D20" s="768"/>
      <c r="E20" s="4"/>
      <c r="F20" s="4"/>
      <c r="G20" s="4"/>
      <c r="H20" s="4"/>
      <c r="I20" s="4"/>
      <c r="J20" s="4"/>
      <c r="L20" s="4"/>
      <c r="M20" s="4"/>
    </row>
    <row r="21" spans="1:13" ht="21" customHeight="1">
      <c r="A21" s="775"/>
      <c r="B21" s="189" t="s">
        <v>223</v>
      </c>
      <c r="C21" s="190">
        <f>SUM(eff_histtaxrateis)</f>
        <v>0</v>
      </c>
      <c r="D21" s="769"/>
      <c r="E21" s="4"/>
      <c r="F21" s="4"/>
      <c r="G21" s="4"/>
      <c r="H21" s="4"/>
      <c r="I21" s="4"/>
      <c r="J21" s="4"/>
      <c r="L21" s="4"/>
      <c r="M21" s="4"/>
    </row>
    <row r="22" spans="1:13" ht="18" customHeight="1">
      <c r="A22" s="772" t="s">
        <v>224</v>
      </c>
      <c r="B22" s="772"/>
      <c r="C22" s="772"/>
      <c r="D22" s="57" t="s">
        <v>225</v>
      </c>
      <c r="E22" s="4"/>
      <c r="F22" s="4"/>
      <c r="G22" s="4"/>
      <c r="H22" s="4"/>
      <c r="I22" s="4"/>
      <c r="J22" s="4"/>
      <c r="L22" s="4"/>
      <c r="M22" s="4"/>
    </row>
    <row r="23" spans="1:13" ht="29.25" customHeight="1">
      <c r="A23" s="106" t="s">
        <v>104</v>
      </c>
      <c r="B23" s="688" t="s">
        <v>105</v>
      </c>
      <c r="C23" s="689"/>
      <c r="D23" s="106" t="s">
        <v>106</v>
      </c>
      <c r="E23" s="4"/>
      <c r="F23" s="4"/>
      <c r="G23" s="4"/>
      <c r="H23" s="4"/>
      <c r="I23" s="4"/>
      <c r="J23" s="4"/>
      <c r="L23" s="4"/>
      <c r="M23" s="4"/>
    </row>
    <row r="24" spans="1:13" ht="33" customHeight="1">
      <c r="A24" s="191">
        <v>7</v>
      </c>
      <c r="B24" s="770" t="s">
        <v>226</v>
      </c>
      <c r="C24" s="771"/>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0" t="s">
        <v>230</v>
      </c>
      <c r="C28" s="771"/>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5" t="s">
        <v>233</v>
      </c>
      <c r="C32" s="786"/>
      <c r="D32" s="211">
        <f>SUM(D31,D27)</f>
        <v>0</v>
      </c>
      <c r="E32" s="4"/>
      <c r="F32" s="4"/>
      <c r="G32" s="4"/>
      <c r="H32" s="4"/>
      <c r="I32" s="4"/>
      <c r="J32" s="4"/>
      <c r="K32" s="4"/>
      <c r="L32" s="4"/>
      <c r="M32" s="4"/>
    </row>
    <row r="33" spans="1:9" ht="46.5" customHeight="1">
      <c r="A33" s="172">
        <v>10</v>
      </c>
      <c r="B33" s="787" t="s">
        <v>234</v>
      </c>
      <c r="C33" s="789"/>
      <c r="D33" s="211">
        <f>SUM(D32,D18)</f>
        <v>420150330</v>
      </c>
      <c r="E33" s="4"/>
      <c r="F33" s="4"/>
      <c r="G33" s="4"/>
      <c r="H33" s="4"/>
      <c r="I33" s="4"/>
    </row>
    <row r="34" spans="1:9" ht="47.25" customHeight="1">
      <c r="A34" s="172">
        <v>11</v>
      </c>
      <c r="B34" s="787" t="s">
        <v>235</v>
      </c>
      <c r="C34" s="788"/>
      <c r="D34" s="211">
        <f>SUM(D32,D13)</f>
        <v>420150330</v>
      </c>
      <c r="E34" s="4"/>
      <c r="F34" s="4"/>
      <c r="G34" s="4"/>
      <c r="H34" s="4"/>
      <c r="I34" s="4"/>
    </row>
    <row r="35" spans="1:9" ht="39" customHeight="1">
      <c r="A35" s="175">
        <v>12</v>
      </c>
      <c r="B35" s="807" t="s">
        <v>236</v>
      </c>
      <c r="C35" s="821"/>
      <c r="D35" s="212">
        <v>0</v>
      </c>
      <c r="E35" s="4"/>
      <c r="F35" s="4"/>
      <c r="G35" s="4"/>
      <c r="H35" s="4"/>
      <c r="I35" s="4"/>
    </row>
    <row r="36" spans="1:9" ht="74.25" customHeight="1">
      <c r="A36" s="773">
        <v>13</v>
      </c>
      <c r="B36" s="783" t="s">
        <v>237</v>
      </c>
      <c r="C36" s="784"/>
      <c r="D36" s="843"/>
      <c r="E36" s="4"/>
      <c r="F36" s="4"/>
      <c r="G36" s="4"/>
      <c r="H36" s="4"/>
      <c r="I36" s="4"/>
    </row>
    <row r="37" spans="1:9" ht="21" customHeight="1">
      <c r="A37" s="774"/>
      <c r="B37" s="127" t="s">
        <v>238</v>
      </c>
      <c r="C37" s="213">
        <f>SUM(eff_histabsolutexempt)</f>
        <v>26719</v>
      </c>
      <c r="D37" s="844"/>
      <c r="E37" s="4"/>
      <c r="F37" s="4"/>
      <c r="G37" s="4"/>
      <c r="H37" s="4"/>
      <c r="I37" s="4"/>
    </row>
    <row r="38" spans="1:9" ht="32.25" customHeight="1">
      <c r="A38" s="774"/>
      <c r="B38" s="127" t="s">
        <v>239</v>
      </c>
      <c r="C38" s="214">
        <f>SUM(eff_partialexempt)</f>
        <v>93398</v>
      </c>
      <c r="D38" s="845"/>
      <c r="E38" s="4"/>
      <c r="F38" s="4"/>
      <c r="G38" s="4"/>
      <c r="H38" s="4"/>
      <c r="I38" s="4"/>
    </row>
    <row r="39" spans="1:9" ht="25.5" customHeight="1">
      <c r="A39" s="774"/>
      <c r="B39" s="127" t="s">
        <v>240</v>
      </c>
      <c r="C39" s="215"/>
      <c r="D39" s="216">
        <f>SUM(C37,C38)</f>
        <v>120117</v>
      </c>
      <c r="E39" s="4"/>
      <c r="F39" s="4"/>
      <c r="G39" s="4"/>
      <c r="H39" s="4"/>
      <c r="I39" s="4"/>
    </row>
    <row r="40" spans="1:9" ht="63" customHeight="1">
      <c r="A40" s="773">
        <v>14</v>
      </c>
      <c r="B40" s="807" t="s">
        <v>241</v>
      </c>
      <c r="C40" s="808"/>
      <c r="D40" s="846"/>
      <c r="E40" s="4"/>
      <c r="F40" s="4"/>
      <c r="G40" s="4"/>
      <c r="H40" s="4"/>
      <c r="I40" s="4"/>
    </row>
    <row r="41" spans="1:9" ht="20.25" customHeight="1">
      <c r="A41" s="774"/>
      <c r="B41" s="217" t="s">
        <v>242</v>
      </c>
      <c r="C41" s="218">
        <f>SUM(eff_histprdmkt)</f>
        <v>0</v>
      </c>
      <c r="D41" s="847"/>
      <c r="E41" s="4"/>
      <c r="F41" s="4"/>
      <c r="G41" s="4"/>
      <c r="H41" s="4"/>
      <c r="I41" s="4"/>
    </row>
    <row r="42" spans="1:9" ht="20.25" customHeight="1">
      <c r="A42" s="774"/>
      <c r="B42" s="217" t="s">
        <v>243</v>
      </c>
      <c r="C42" s="219">
        <f>SUM(eff_prd)</f>
        <v>0</v>
      </c>
      <c r="D42" s="848"/>
      <c r="E42" s="4"/>
      <c r="F42" s="4"/>
      <c r="G42" s="4"/>
      <c r="H42" s="4"/>
      <c r="I42" s="4"/>
    </row>
    <row r="43" spans="1:9" ht="20.25" customHeight="1">
      <c r="A43" s="775"/>
      <c r="B43" s="220" t="s">
        <v>244</v>
      </c>
      <c r="C43" s="221"/>
      <c r="D43" s="185">
        <f>SUM(C41-C42)</f>
        <v>0</v>
      </c>
      <c r="E43" s="4"/>
      <c r="F43" s="4"/>
      <c r="G43" s="4"/>
      <c r="H43" s="4"/>
      <c r="I43" s="4"/>
    </row>
    <row r="44" spans="1:9" ht="21" customHeight="1">
      <c r="A44" s="172">
        <v>15</v>
      </c>
      <c r="B44" s="779" t="s">
        <v>245</v>
      </c>
      <c r="C44" s="780"/>
      <c r="D44" s="210">
        <f>SUM(D35,D39,D43)</f>
        <v>120117</v>
      </c>
      <c r="E44" s="4"/>
      <c r="F44" s="4"/>
      <c r="G44" s="4"/>
      <c r="H44" s="4"/>
      <c r="I44" s="4"/>
    </row>
    <row r="45" spans="1:9" ht="63.75" customHeight="1">
      <c r="A45" s="222">
        <v>16</v>
      </c>
      <c r="B45" s="781" t="s">
        <v>246</v>
      </c>
      <c r="C45" s="782"/>
      <c r="D45" s="223">
        <v>0</v>
      </c>
      <c r="E45" s="4"/>
      <c r="F45" s="4"/>
      <c r="G45" s="4"/>
      <c r="H45" s="4"/>
      <c r="I45" s="4"/>
    </row>
    <row r="46" spans="1:9" ht="63" customHeight="1">
      <c r="A46" s="222">
        <v>17</v>
      </c>
      <c r="B46" s="779" t="s">
        <v>247</v>
      </c>
      <c r="C46" s="780"/>
      <c r="D46" s="224">
        <v>0</v>
      </c>
      <c r="E46" s="4"/>
      <c r="F46" s="4"/>
      <c r="G46" s="4"/>
      <c r="H46" s="4"/>
      <c r="I46" s="4"/>
    </row>
    <row r="47" spans="1:9" ht="23.25" customHeight="1">
      <c r="A47" s="222">
        <v>18</v>
      </c>
      <c r="B47" s="779" t="s">
        <v>248</v>
      </c>
      <c r="C47" s="780"/>
      <c r="D47" s="225">
        <f>SUM(C20*D45)/100</f>
        <v>0</v>
      </c>
      <c r="E47" s="4"/>
      <c r="F47" s="4"/>
      <c r="G47" s="4"/>
      <c r="H47" s="4"/>
      <c r="I47" s="4"/>
    </row>
    <row r="48" spans="1:9" ht="23.25" customHeight="1">
      <c r="A48" s="226"/>
      <c r="B48" s="227"/>
      <c r="C48" s="227"/>
      <c r="D48" s="228"/>
      <c r="E48" s="4"/>
      <c r="F48" s="4"/>
      <c r="G48" s="4"/>
      <c r="H48" s="4"/>
      <c r="I48" s="4"/>
    </row>
    <row r="49" spans="1:9" ht="18" customHeight="1">
      <c r="A49" s="772" t="s">
        <v>224</v>
      </c>
      <c r="B49" s="772"/>
      <c r="C49" s="772"/>
      <c r="D49" s="57" t="s">
        <v>225</v>
      </c>
      <c r="E49" s="4"/>
      <c r="F49" s="4"/>
      <c r="G49" s="4"/>
      <c r="H49" s="4"/>
      <c r="I49" s="4"/>
    </row>
    <row r="50" spans="1:9" ht="29.25" customHeight="1">
      <c r="A50" s="229" t="s">
        <v>104</v>
      </c>
      <c r="B50" s="826" t="s">
        <v>249</v>
      </c>
      <c r="C50" s="827"/>
      <c r="D50" s="229" t="s">
        <v>106</v>
      </c>
      <c r="E50" s="4"/>
      <c r="F50" s="4"/>
      <c r="G50" s="4"/>
      <c r="H50" s="4"/>
      <c r="I50" s="4"/>
    </row>
    <row r="51" spans="1:9" ht="23.25" customHeight="1">
      <c r="A51" s="191">
        <v>19</v>
      </c>
      <c r="B51" s="779" t="s">
        <v>250</v>
      </c>
      <c r="C51" s="780"/>
      <c r="D51" s="230">
        <f>SUM(C21*D46)/100</f>
        <v>0</v>
      </c>
      <c r="E51" s="4"/>
      <c r="F51" s="4"/>
      <c r="G51" s="4"/>
      <c r="H51" s="4"/>
      <c r="I51" s="4"/>
    </row>
    <row r="52" spans="1:9" ht="78" customHeight="1">
      <c r="A52" s="191">
        <v>20</v>
      </c>
      <c r="B52" s="824" t="s">
        <v>251</v>
      </c>
      <c r="C52" s="825"/>
      <c r="D52" s="851"/>
      <c r="E52" s="4"/>
      <c r="F52" s="4"/>
      <c r="G52" s="4"/>
      <c r="H52" s="4"/>
      <c r="I52" s="4"/>
    </row>
    <row r="53" spans="1:9" ht="19.5" customHeight="1">
      <c r="A53" s="202"/>
      <c r="B53" s="203" t="s">
        <v>252</v>
      </c>
      <c r="C53" s="231">
        <v>0</v>
      </c>
      <c r="D53" s="852"/>
      <c r="E53" s="4"/>
      <c r="F53" s="4"/>
      <c r="G53" s="4"/>
      <c r="H53" s="4"/>
      <c r="I53" s="4"/>
    </row>
    <row r="54" spans="1:13" ht="21" customHeight="1">
      <c r="A54" s="182"/>
      <c r="B54" s="208" t="s">
        <v>253</v>
      </c>
      <c r="C54" s="231">
        <v>0</v>
      </c>
      <c r="D54" s="853"/>
      <c r="E54" s="4"/>
      <c r="F54" s="4"/>
      <c r="G54" s="4"/>
      <c r="H54" s="4"/>
      <c r="I54" s="4"/>
      <c r="J54" s="4"/>
      <c r="K54" s="4"/>
      <c r="L54" s="4"/>
      <c r="M54" s="4"/>
    </row>
    <row r="55" spans="1:13" ht="21.75" customHeight="1">
      <c r="A55" s="172">
        <v>21</v>
      </c>
      <c r="B55" s="787" t="s">
        <v>254</v>
      </c>
      <c r="C55" s="788"/>
      <c r="D55" s="232">
        <f>SUM(D47,C53)</f>
        <v>0</v>
      </c>
      <c r="E55" s="233"/>
      <c r="F55" s="233"/>
      <c r="G55" s="233"/>
      <c r="H55" s="233"/>
      <c r="I55" s="233"/>
      <c r="J55" s="233"/>
      <c r="K55" s="233"/>
      <c r="L55" s="233"/>
      <c r="M55" s="233"/>
    </row>
    <row r="56" spans="1:13" ht="22.5" customHeight="1">
      <c r="A56" s="175">
        <v>22</v>
      </c>
      <c r="B56" s="822" t="s">
        <v>255</v>
      </c>
      <c r="C56" s="823"/>
      <c r="D56" s="234">
        <f>SUM(D51,C54)</f>
        <v>0</v>
      </c>
      <c r="E56" s="4"/>
      <c r="F56" s="4"/>
      <c r="G56" s="4"/>
      <c r="H56" s="4"/>
      <c r="I56" s="235"/>
      <c r="J56" s="4"/>
      <c r="K56" s="4"/>
      <c r="L56" s="4"/>
      <c r="M56" s="4"/>
    </row>
    <row r="57" spans="1:13" ht="60.75" customHeight="1">
      <c r="A57" s="773">
        <v>23</v>
      </c>
      <c r="B57" s="807" t="s">
        <v>256</v>
      </c>
      <c r="C57" s="808"/>
      <c r="D57" s="837"/>
      <c r="E57" s="4"/>
      <c r="F57" s="4"/>
      <c r="G57" s="4"/>
      <c r="H57" s="4"/>
      <c r="I57" s="4"/>
      <c r="J57" s="4"/>
      <c r="K57" s="4"/>
      <c r="L57" s="4"/>
      <c r="M57" s="4"/>
    </row>
    <row r="58" spans="1:13" ht="21" customHeight="1">
      <c r="A58" s="774"/>
      <c r="B58" s="217" t="s">
        <v>257</v>
      </c>
      <c r="C58" s="236">
        <f>SUM(eff_txbl)</f>
        <v>547315403</v>
      </c>
      <c r="D58" s="838"/>
      <c r="E58" s="4"/>
      <c r="F58" s="4"/>
      <c r="G58" s="4"/>
      <c r="H58" s="4"/>
      <c r="I58" s="4"/>
      <c r="J58" s="4"/>
      <c r="K58" s="4"/>
      <c r="L58" s="4"/>
      <c r="M58" s="4"/>
    </row>
    <row r="59" spans="1:13" ht="48" customHeight="1">
      <c r="A59" s="774"/>
      <c r="B59" s="237" t="s">
        <v>258</v>
      </c>
      <c r="C59" s="238">
        <f>SUM(eff_pollution)</f>
        <v>0</v>
      </c>
      <c r="D59" s="839"/>
      <c r="E59" s="4"/>
      <c r="F59" s="4"/>
      <c r="G59" s="4"/>
      <c r="H59" s="4"/>
      <c r="I59" s="4"/>
      <c r="J59" s="4"/>
      <c r="K59" s="4"/>
      <c r="L59" s="4"/>
      <c r="M59" s="4"/>
    </row>
    <row r="60" spans="1:4" ht="21" customHeight="1">
      <c r="A60" s="775"/>
      <c r="B60" s="239" t="s">
        <v>259</v>
      </c>
      <c r="C60" s="240"/>
      <c r="D60" s="185">
        <f>SUM(C58-C59)</f>
        <v>547315403</v>
      </c>
    </row>
    <row r="61" spans="1:4" ht="33.75" customHeight="1">
      <c r="A61" s="773">
        <v>24</v>
      </c>
      <c r="B61" s="807" t="s">
        <v>260</v>
      </c>
      <c r="C61" s="808"/>
      <c r="D61" s="241"/>
    </row>
    <row r="62" spans="1:4" ht="92.25" customHeight="1">
      <c r="A62" s="774"/>
      <c r="B62" s="242" t="s">
        <v>261</v>
      </c>
      <c r="C62" s="108">
        <v>0</v>
      </c>
      <c r="D62" s="243" t="s">
        <v>141</v>
      </c>
    </row>
    <row r="63" spans="1:4" ht="158.25" customHeight="1">
      <c r="A63" s="774"/>
      <c r="B63" s="244" t="s">
        <v>262</v>
      </c>
      <c r="C63" s="245">
        <v>0</v>
      </c>
      <c r="D63" s="246"/>
    </row>
    <row r="64" spans="1:4" ht="21" customHeight="1">
      <c r="A64" s="775"/>
      <c r="B64" s="247" t="s">
        <v>263</v>
      </c>
      <c r="C64" s="248"/>
      <c r="D64" s="249">
        <f>SUM(C63,C62)</f>
        <v>0</v>
      </c>
    </row>
    <row r="65" spans="1:4" ht="21" customHeight="1">
      <c r="A65" s="773">
        <v>25</v>
      </c>
      <c r="B65" s="828" t="s">
        <v>264</v>
      </c>
      <c r="C65" s="829"/>
      <c r="D65" s="840"/>
    </row>
    <row r="66" spans="1:4" ht="48.75" customHeight="1">
      <c r="A66" s="774"/>
      <c r="B66" s="244" t="s">
        <v>265</v>
      </c>
      <c r="C66" s="250">
        <f>SUM(eff_taxceiling)</f>
        <v>0</v>
      </c>
      <c r="D66" s="841"/>
    </row>
    <row r="67" spans="1:4" ht="43.5" customHeight="1">
      <c r="A67" s="774"/>
      <c r="B67" s="244" t="s">
        <v>266</v>
      </c>
      <c r="C67" s="251">
        <f>SUM(eff_newchapter313)</f>
        <v>0</v>
      </c>
      <c r="D67" s="842"/>
    </row>
    <row r="68" spans="1:4" ht="21" customHeight="1">
      <c r="A68" s="775"/>
      <c r="B68" s="252" t="s">
        <v>267</v>
      </c>
      <c r="C68" s="248"/>
      <c r="D68" s="249">
        <f>SUM(C67,C66)</f>
        <v>0</v>
      </c>
    </row>
    <row r="69" spans="1:4" ht="21" customHeight="1">
      <c r="A69" s="175">
        <v>26</v>
      </c>
      <c r="B69" s="787" t="s">
        <v>268</v>
      </c>
      <c r="C69" s="788"/>
      <c r="D69" s="253">
        <f>SUM(D60,D64)-D68</f>
        <v>547315403</v>
      </c>
    </row>
    <row r="70" spans="1:4" ht="21" customHeight="1">
      <c r="A70" s="175">
        <v>27</v>
      </c>
      <c r="B70" s="828" t="s">
        <v>269</v>
      </c>
      <c r="C70" s="829"/>
      <c r="D70" s="840"/>
    </row>
    <row r="71" spans="1:4" ht="33" customHeight="1">
      <c r="A71" s="254"/>
      <c r="B71" s="244" t="s">
        <v>270</v>
      </c>
      <c r="C71" s="255">
        <v>0</v>
      </c>
      <c r="D71" s="841"/>
    </row>
    <row r="72" spans="1:4" ht="35.25" customHeight="1">
      <c r="A72" s="254"/>
      <c r="B72" s="244" t="s">
        <v>271</v>
      </c>
      <c r="C72" s="245">
        <v>0</v>
      </c>
      <c r="D72" s="842"/>
    </row>
    <row r="73" spans="1:4" ht="21" customHeight="1">
      <c r="A73" s="182"/>
      <c r="B73" s="247" t="s">
        <v>272</v>
      </c>
      <c r="C73" s="248"/>
      <c r="D73" s="249">
        <f>SUM(C71-C72)</f>
        <v>0</v>
      </c>
    </row>
    <row r="74" spans="1:4" ht="21" customHeight="1">
      <c r="A74" s="256"/>
      <c r="B74" s="257"/>
      <c r="C74" s="257"/>
      <c r="D74" s="258"/>
    </row>
    <row r="75" spans="1:7" ht="18" customHeight="1">
      <c r="A75" s="797" t="s">
        <v>224</v>
      </c>
      <c r="B75" s="797"/>
      <c r="C75" s="797"/>
      <c r="D75" s="57" t="s">
        <v>225</v>
      </c>
      <c r="G75" s="168"/>
    </row>
    <row r="76" spans="1:4" ht="29.25" customHeight="1">
      <c r="A76" s="106" t="s">
        <v>104</v>
      </c>
      <c r="B76" s="688" t="s">
        <v>249</v>
      </c>
      <c r="C76" s="689"/>
      <c r="D76" s="106" t="s">
        <v>106</v>
      </c>
    </row>
    <row r="77" spans="1:4" ht="20.25" customHeight="1">
      <c r="A77" s="172">
        <v>28</v>
      </c>
      <c r="B77" s="795" t="s">
        <v>273</v>
      </c>
      <c r="C77" s="796"/>
      <c r="D77" s="174">
        <f>SUM(D69-D73)</f>
        <v>547315403</v>
      </c>
    </row>
    <row r="78" spans="1:4" ht="47.25" customHeight="1">
      <c r="A78" s="175">
        <v>29</v>
      </c>
      <c r="B78" s="809" t="s">
        <v>274</v>
      </c>
      <c r="C78" s="810"/>
      <c r="D78" s="259">
        <v>0</v>
      </c>
    </row>
    <row r="79" spans="1:4" ht="93.75" customHeight="1">
      <c r="A79" s="222">
        <v>30</v>
      </c>
      <c r="B79" s="787" t="s">
        <v>275</v>
      </c>
      <c r="C79" s="788"/>
      <c r="D79" s="174">
        <f>SUM(eff_newtxbl)</f>
        <v>2052260</v>
      </c>
    </row>
    <row r="80" spans="1:4" ht="20.25" customHeight="1">
      <c r="A80" s="222">
        <v>31</v>
      </c>
      <c r="B80" s="809" t="s">
        <v>276</v>
      </c>
      <c r="C80" s="810"/>
      <c r="D80" s="260">
        <f>SUM(D79,D78)</f>
        <v>2052260</v>
      </c>
    </row>
    <row r="81" spans="1:4" ht="20.25" customHeight="1">
      <c r="A81" s="222">
        <v>32</v>
      </c>
      <c r="B81" s="787" t="s">
        <v>277</v>
      </c>
      <c r="C81" s="788"/>
      <c r="D81" s="260">
        <f>SUM(D77-D80)</f>
        <v>545263143</v>
      </c>
    </row>
    <row r="82" spans="1:4" ht="20.25" customHeight="1">
      <c r="A82" s="222">
        <v>33</v>
      </c>
      <c r="B82" s="798" t="s">
        <v>278</v>
      </c>
      <c r="C82" s="799"/>
      <c r="D82" s="261">
        <f>SUM(D69-D80)</f>
        <v>545263143</v>
      </c>
    </row>
    <row r="83" spans="1:4" ht="36" customHeight="1">
      <c r="A83" s="222">
        <v>34</v>
      </c>
      <c r="B83" s="800" t="s">
        <v>279</v>
      </c>
      <c r="C83" s="801"/>
      <c r="D83" s="262">
        <f>SUM(D55/D81)*100</f>
        <v>0</v>
      </c>
    </row>
    <row r="84" spans="1:4" ht="20.25" customHeight="1">
      <c r="A84" s="222">
        <v>35</v>
      </c>
      <c r="B84" s="800" t="s">
        <v>280</v>
      </c>
      <c r="C84" s="801"/>
      <c r="D84" s="262">
        <f>SUM(D56/D82)*100</f>
        <v>0</v>
      </c>
    </row>
    <row r="85" spans="1:4" ht="20.25" customHeight="1">
      <c r="A85" s="222">
        <v>36</v>
      </c>
      <c r="B85" s="787" t="s">
        <v>281</v>
      </c>
      <c r="C85" s="788"/>
      <c r="D85" s="262">
        <f>SUM(D84,D83)</f>
        <v>0</v>
      </c>
    </row>
    <row r="86" spans="1:4" ht="15.75" customHeight="1">
      <c r="A86" s="790" t="s">
        <v>282</v>
      </c>
      <c r="B86" s="791"/>
      <c r="C86" s="791"/>
      <c r="D86" s="792"/>
    </row>
    <row r="87" spans="1:4" ht="359.25" customHeight="1">
      <c r="A87" s="793" t="s">
        <v>283</v>
      </c>
      <c r="B87" s="794"/>
      <c r="C87" s="794"/>
      <c r="D87" s="794"/>
    </row>
    <row r="88" spans="1:4" ht="39" customHeight="1">
      <c r="A88" s="149" t="s">
        <v>104</v>
      </c>
      <c r="B88" s="806" t="s">
        <v>284</v>
      </c>
      <c r="C88" s="665"/>
      <c r="D88" s="150" t="s">
        <v>106</v>
      </c>
    </row>
    <row r="89" spans="1:4" ht="57" customHeight="1">
      <c r="A89" s="172">
        <v>37</v>
      </c>
      <c r="B89" s="787" t="s">
        <v>285</v>
      </c>
      <c r="C89" s="788"/>
      <c r="D89" s="264">
        <v>0</v>
      </c>
    </row>
    <row r="90" spans="1:4" ht="31.5" customHeight="1">
      <c r="A90" s="773">
        <v>38</v>
      </c>
      <c r="B90" s="807" t="s">
        <v>286</v>
      </c>
      <c r="C90" s="808"/>
      <c r="D90" s="849"/>
    </row>
    <row r="91" spans="1:4" ht="31.5" customHeight="1">
      <c r="A91" s="774"/>
      <c r="B91" s="237" t="s">
        <v>287</v>
      </c>
      <c r="C91" s="265">
        <v>0</v>
      </c>
      <c r="D91" s="850"/>
    </row>
    <row r="92" spans="1:4" ht="24" customHeight="1">
      <c r="A92" s="775"/>
      <c r="B92" s="220" t="s">
        <v>288</v>
      </c>
      <c r="C92" s="265">
        <v>0</v>
      </c>
      <c r="D92" s="266">
        <v>0</v>
      </c>
    </row>
    <row r="93" spans="1:4" ht="24" customHeight="1">
      <c r="A93" s="256"/>
      <c r="B93" s="157"/>
      <c r="C93" s="267"/>
      <c r="D93" s="268"/>
    </row>
    <row r="94" spans="1:4" ht="18" customHeight="1">
      <c r="A94" s="836" t="s">
        <v>224</v>
      </c>
      <c r="B94" s="836"/>
      <c r="C94" s="836"/>
      <c r="D94" s="57" t="s">
        <v>225</v>
      </c>
    </row>
    <row r="95" spans="1:4" ht="40.5" customHeight="1">
      <c r="A95" s="149" t="s">
        <v>104</v>
      </c>
      <c r="B95" s="806" t="s">
        <v>284</v>
      </c>
      <c r="C95" s="665"/>
      <c r="D95" s="150" t="s">
        <v>106</v>
      </c>
    </row>
    <row r="96" spans="1:4" ht="51" customHeight="1">
      <c r="A96" s="222">
        <v>39</v>
      </c>
      <c r="B96" s="807" t="s">
        <v>289</v>
      </c>
      <c r="C96" s="808"/>
      <c r="D96" s="269">
        <v>0</v>
      </c>
    </row>
    <row r="97" spans="1:4" ht="96" customHeight="1">
      <c r="A97" s="832">
        <v>40</v>
      </c>
      <c r="B97" s="830" t="s">
        <v>290</v>
      </c>
      <c r="C97" s="831"/>
      <c r="D97" s="270"/>
    </row>
    <row r="98" spans="1:4" ht="139.5" customHeight="1">
      <c r="A98" s="833"/>
      <c r="B98" s="237" t="s">
        <v>291</v>
      </c>
      <c r="C98" s="231">
        <v>0</v>
      </c>
      <c r="D98" s="271"/>
    </row>
    <row r="99" spans="1:4" ht="21" customHeight="1">
      <c r="A99" s="833"/>
      <c r="B99" s="237" t="s">
        <v>292</v>
      </c>
      <c r="C99" s="272">
        <v>0</v>
      </c>
      <c r="D99" s="273"/>
    </row>
    <row r="100" spans="1:4" ht="51" customHeight="1">
      <c r="A100" s="833"/>
      <c r="B100" s="237" t="s">
        <v>293</v>
      </c>
      <c r="C100" s="274">
        <v>0</v>
      </c>
      <c r="D100" s="275"/>
    </row>
    <row r="101" spans="1:4" ht="24.75" customHeight="1">
      <c r="A101" s="834"/>
      <c r="B101" s="798" t="s">
        <v>294</v>
      </c>
      <c r="C101" s="799"/>
      <c r="D101" s="179">
        <f>SUM(-C100,-C99,C98)</f>
        <v>0</v>
      </c>
    </row>
    <row r="102" spans="1:4" ht="33.75" customHeight="1">
      <c r="A102" s="172">
        <v>41</v>
      </c>
      <c r="B102" s="787" t="s">
        <v>295</v>
      </c>
      <c r="C102" s="788"/>
      <c r="D102" s="276">
        <v>0</v>
      </c>
    </row>
    <row r="103" spans="1:4" ht="21" customHeight="1">
      <c r="A103" s="172">
        <v>42</v>
      </c>
      <c r="B103" s="672" t="s">
        <v>296</v>
      </c>
      <c r="C103" s="661"/>
      <c r="D103" s="277">
        <f>SUM(D101-D102)</f>
        <v>0</v>
      </c>
    </row>
    <row r="104" spans="1:4" ht="65.25" customHeight="1">
      <c r="A104" s="773">
        <v>43</v>
      </c>
      <c r="B104" s="807" t="s">
        <v>297</v>
      </c>
      <c r="C104" s="808"/>
      <c r="D104" s="278">
        <v>0</v>
      </c>
    </row>
    <row r="105" spans="1:4" ht="33" customHeight="1">
      <c r="A105" s="774"/>
      <c r="B105" s="237" t="s">
        <v>298</v>
      </c>
      <c r="C105" s="279">
        <v>0</v>
      </c>
      <c r="D105" s="776"/>
    </row>
    <row r="106" spans="1:4" ht="21" customHeight="1">
      <c r="A106" s="774"/>
      <c r="B106" s="237" t="s">
        <v>299</v>
      </c>
      <c r="C106" s="280">
        <v>0</v>
      </c>
      <c r="D106" s="777"/>
    </row>
    <row r="107" spans="1:4" ht="21" customHeight="1">
      <c r="A107" s="774"/>
      <c r="B107" s="237" t="s">
        <v>300</v>
      </c>
      <c r="C107" s="280">
        <v>0</v>
      </c>
      <c r="D107" s="777"/>
    </row>
    <row r="108" spans="1:4" ht="21" customHeight="1">
      <c r="A108" s="775"/>
      <c r="B108" s="247" t="s">
        <v>301</v>
      </c>
      <c r="C108" s="281">
        <v>0</v>
      </c>
      <c r="D108" s="778"/>
    </row>
    <row r="109" spans="1:4" ht="21" customHeight="1">
      <c r="A109" s="172">
        <v>44</v>
      </c>
      <c r="B109" s="787" t="s">
        <v>302</v>
      </c>
      <c r="C109" s="788"/>
      <c r="D109" s="253" t="e">
        <f>SUM(D103/D104)</f>
        <v>#DIV/0!</v>
      </c>
    </row>
    <row r="110" spans="1:4" ht="32.25" customHeight="1">
      <c r="A110" s="172">
        <v>45</v>
      </c>
      <c r="B110" s="787" t="s">
        <v>303</v>
      </c>
      <c r="C110" s="788"/>
      <c r="D110" s="282">
        <f>SUM(D69)</f>
        <v>547315403</v>
      </c>
    </row>
    <row r="111" spans="1:4" ht="21" customHeight="1">
      <c r="A111" s="172">
        <v>46</v>
      </c>
      <c r="B111" s="787" t="s">
        <v>304</v>
      </c>
      <c r="C111" s="788"/>
      <c r="D111" s="154" t="e">
        <f>SUM(D109/D110)*100</f>
        <v>#DIV/0!</v>
      </c>
    </row>
    <row r="112" spans="1:4" ht="69" customHeight="1">
      <c r="A112" s="172">
        <v>47</v>
      </c>
      <c r="B112" s="672" t="s">
        <v>305</v>
      </c>
      <c r="C112" s="661"/>
      <c r="D112" s="283" t="e">
        <f>SUM(D111,D96)</f>
        <v>#DIV/0!</v>
      </c>
    </row>
    <row r="113" spans="1:4" ht="15.75" customHeight="1">
      <c r="A113" s="284"/>
      <c r="B113" s="285"/>
      <c r="C113" s="285"/>
      <c r="D113" s="286"/>
    </row>
    <row r="114" spans="1:5" ht="18" customHeight="1">
      <c r="A114" s="835" t="s">
        <v>224</v>
      </c>
      <c r="B114" s="835"/>
      <c r="C114" s="835"/>
      <c r="D114" s="57" t="s">
        <v>225</v>
      </c>
      <c r="E114" s="287"/>
    </row>
    <row r="115" spans="1:6" ht="29.25" customHeight="1">
      <c r="A115" s="662" t="s">
        <v>306</v>
      </c>
      <c r="B115" s="662"/>
      <c r="C115" s="662"/>
      <c r="D115" s="662"/>
      <c r="E115" s="802"/>
      <c r="F115" s="802"/>
    </row>
    <row r="116" spans="1:6" ht="110.25" customHeight="1">
      <c r="A116" s="803" t="s">
        <v>307</v>
      </c>
      <c r="B116" s="804"/>
      <c r="C116" s="804"/>
      <c r="D116" s="804"/>
      <c r="E116" s="805"/>
      <c r="F116" s="805"/>
    </row>
    <row r="117" spans="1:6" ht="29.25" customHeight="1">
      <c r="A117" s="149" t="s">
        <v>104</v>
      </c>
      <c r="B117" s="806" t="s">
        <v>308</v>
      </c>
      <c r="C117" s="665"/>
      <c r="D117" s="150" t="s">
        <v>106</v>
      </c>
      <c r="E117" s="802"/>
      <c r="F117" s="802"/>
    </row>
    <row r="118" spans="1:6" ht="62.25" customHeight="1">
      <c r="A118" s="175">
        <v>48</v>
      </c>
      <c r="B118" s="787" t="s">
        <v>309</v>
      </c>
      <c r="C118" s="788"/>
      <c r="D118" s="288">
        <v>0</v>
      </c>
      <c r="E118" s="802"/>
      <c r="F118" s="802"/>
    </row>
    <row r="119" spans="1:6" ht="33" customHeight="1">
      <c r="A119" s="172">
        <v>49</v>
      </c>
      <c r="B119" s="672" t="s">
        <v>303</v>
      </c>
      <c r="C119" s="661"/>
      <c r="D119" s="289">
        <f>SUM(D69)</f>
        <v>547315403</v>
      </c>
      <c r="E119" s="802"/>
      <c r="F119" s="802"/>
    </row>
    <row r="120" spans="1:5" ht="20.25" customHeight="1">
      <c r="A120" s="172">
        <v>50</v>
      </c>
      <c r="B120" s="787" t="s">
        <v>310</v>
      </c>
      <c r="C120" s="788"/>
      <c r="D120" s="290">
        <f>SUM(D118/D119)*100</f>
        <v>0</v>
      </c>
      <c r="E120" s="291"/>
    </row>
    <row r="121" spans="1:5" ht="20.25" customHeight="1">
      <c r="A121" s="172">
        <v>51</v>
      </c>
      <c r="B121" s="787" t="s">
        <v>311</v>
      </c>
      <c r="C121" s="788"/>
      <c r="D121" s="290" t="e">
        <f>SUM(D120,D112)</f>
        <v>#DIV/0!</v>
      </c>
      <c r="E121" s="291"/>
    </row>
    <row r="122" spans="1:4" ht="22.5" customHeight="1">
      <c r="A122" s="292"/>
      <c r="B122" s="292"/>
      <c r="C122" s="292"/>
      <c r="D122" s="292"/>
    </row>
    <row r="123" spans="1:4" ht="22.5" customHeight="1">
      <c r="A123" s="662" t="s">
        <v>312</v>
      </c>
      <c r="B123" s="662"/>
      <c r="C123" s="662"/>
      <c r="D123" s="662"/>
    </row>
    <row r="124" spans="1:4" ht="126.75" customHeight="1">
      <c r="A124" s="756" t="s">
        <v>313</v>
      </c>
      <c r="B124" s="757"/>
      <c r="C124" s="757"/>
      <c r="D124" s="757"/>
    </row>
    <row r="125" spans="1:4" ht="22.5" customHeight="1">
      <c r="A125" s="293" t="s">
        <v>104</v>
      </c>
      <c r="B125" s="758" t="s">
        <v>314</v>
      </c>
      <c r="C125" s="759"/>
      <c r="D125" s="294" t="s">
        <v>106</v>
      </c>
    </row>
    <row r="126" spans="1:4" ht="22.5" customHeight="1">
      <c r="A126" s="295">
        <v>52</v>
      </c>
      <c r="B126" s="760" t="s">
        <v>315</v>
      </c>
      <c r="C126" s="761"/>
      <c r="D126" s="296">
        <f>SUM(eff_histtaxrate)</f>
        <v>0.006315117</v>
      </c>
    </row>
    <row r="127" spans="1:4" ht="45" customHeight="1">
      <c r="A127" s="297">
        <v>53</v>
      </c>
      <c r="B127" s="762" t="s">
        <v>316</v>
      </c>
      <c r="C127" s="761"/>
      <c r="D127" s="298">
        <v>0</v>
      </c>
    </row>
    <row r="128" spans="1:4" ht="22.5" customHeight="1">
      <c r="A128" s="297">
        <v>54</v>
      </c>
      <c r="B128" s="763" t="s">
        <v>317</v>
      </c>
      <c r="C128" s="764"/>
      <c r="D128" s="299">
        <f>SUM(D126-D127)</f>
        <v>0.006315117</v>
      </c>
    </row>
    <row r="129" spans="1:4" ht="44.25" customHeight="1">
      <c r="A129" s="297">
        <v>55</v>
      </c>
      <c r="B129" s="812" t="s">
        <v>318</v>
      </c>
      <c r="C129" s="813"/>
      <c r="D129" s="300">
        <v>0</v>
      </c>
    </row>
    <row r="130" spans="1:4" ht="22.5" customHeight="1">
      <c r="A130" s="301"/>
      <c r="B130" s="301"/>
      <c r="C130" s="301"/>
      <c r="D130" s="301"/>
    </row>
    <row r="131" spans="1:4" ht="29.25" customHeight="1">
      <c r="A131" s="662" t="s">
        <v>188</v>
      </c>
      <c r="B131" s="662"/>
      <c r="C131" s="662"/>
      <c r="D131" s="662"/>
    </row>
    <row r="132" spans="1:4" ht="21" customHeight="1">
      <c r="A132" s="811" t="s">
        <v>319</v>
      </c>
      <c r="B132" s="811"/>
      <c r="C132" s="811"/>
      <c r="D132" s="302"/>
    </row>
    <row r="133" spans="1:4" ht="33.75" customHeight="1">
      <c r="A133" s="303"/>
      <c r="B133" s="765" t="s">
        <v>320</v>
      </c>
      <c r="C133" s="765"/>
      <c r="D133" s="304">
        <f>SUM(D85)</f>
        <v>0</v>
      </c>
    </row>
    <row r="134" spans="1:4" ht="11.25" customHeight="1">
      <c r="A134" s="303"/>
      <c r="B134" s="765"/>
      <c r="C134" s="765"/>
      <c r="D134" s="305"/>
    </row>
    <row r="135" spans="1:4" ht="30.75" customHeight="1">
      <c r="A135" s="303"/>
      <c r="B135" s="756" t="s">
        <v>321</v>
      </c>
      <c r="C135" s="756"/>
      <c r="D135" s="306">
        <v>0</v>
      </c>
    </row>
    <row r="136" spans="1:4" ht="20.25" customHeight="1">
      <c r="A136" s="303"/>
      <c r="B136" s="307" t="s">
        <v>322</v>
      </c>
      <c r="C136" s="308">
        <v>0</v>
      </c>
      <c r="D136" s="309"/>
    </row>
    <row r="137" spans="1:4" ht="12" customHeight="1">
      <c r="A137" s="310"/>
      <c r="B137" s="310"/>
      <c r="C137" s="310"/>
      <c r="D137" s="311"/>
    </row>
    <row r="138" spans="1:4" ht="29.25" customHeight="1">
      <c r="A138" s="662" t="s">
        <v>194</v>
      </c>
      <c r="B138" s="662"/>
      <c r="C138" s="662"/>
      <c r="D138" s="662"/>
    </row>
    <row r="139" ht="12" customHeight="1"/>
    <row r="140" spans="1:4" ht="51.75" customHeight="1">
      <c r="A140" s="670" t="s">
        <v>323</v>
      </c>
      <c r="B140" s="669"/>
      <c r="C140" s="669"/>
      <c r="D140" s="669"/>
    </row>
    <row r="141" spans="1:4" ht="15">
      <c r="A141" s="162"/>
      <c r="B141" s="162"/>
      <c r="C141" s="162"/>
      <c r="D141" s="164"/>
    </row>
    <row r="142" spans="1:4" ht="15">
      <c r="A142" s="673" t="s">
        <v>196</v>
      </c>
      <c r="B142" s="814"/>
      <c r="C142" s="162"/>
      <c r="D142" s="164"/>
    </row>
    <row r="143" spans="1:4" ht="15">
      <c r="A143" s="673"/>
      <c r="B143" s="815"/>
      <c r="C143" s="162"/>
      <c r="D143" s="164"/>
    </row>
    <row r="144" spans="1:4" ht="15">
      <c r="A144" s="162"/>
      <c r="B144" s="162" t="s">
        <v>197</v>
      </c>
      <c r="C144" s="162"/>
      <c r="D144" s="164"/>
    </row>
    <row r="145" spans="1:4" ht="15">
      <c r="A145" s="673" t="s">
        <v>198</v>
      </c>
      <c r="B145" s="676"/>
      <c r="C145" s="162"/>
      <c r="D145" s="164"/>
    </row>
    <row r="146" spans="1:4" ht="15">
      <c r="A146" s="673"/>
      <c r="B146" s="677"/>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6" t="s">
        <v>201</v>
      </c>
      <c r="B150" s="666"/>
      <c r="C150" s="666"/>
      <c r="D150" s="164"/>
    </row>
    <row r="151" spans="1:4" ht="15">
      <c r="A151" s="667" t="s">
        <v>325</v>
      </c>
      <c r="B151" s="667"/>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zoomScale="80" zoomScaleNormal="80" zoomScaleSheetLayoutView="100" workbookViewId="0" topLeftCell="A49">
      <selection activeCell="D212" sqref="D212"/>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326</v>
      </c>
    </row>
    <row r="2" spans="1:13" ht="25.5">
      <c r="A2" s="729" t="s">
        <v>96</v>
      </c>
      <c r="B2" s="729"/>
      <c r="C2" s="729"/>
      <c r="D2" s="170" t="s">
        <v>327</v>
      </c>
      <c r="E2" s="4"/>
      <c r="F2" s="4"/>
      <c r="G2" s="4"/>
      <c r="H2" s="4"/>
      <c r="I2" s="4"/>
      <c r="J2" s="4"/>
      <c r="K2" s="4"/>
      <c r="L2" s="4"/>
      <c r="M2" s="4"/>
    </row>
    <row r="3" spans="1:11" ht="20.25">
      <c r="A3" s="721" t="s">
        <v>328</v>
      </c>
      <c r="B3" s="721"/>
      <c r="C3" s="721"/>
      <c r="D3" s="721"/>
      <c r="E3" s="4"/>
      <c r="F3" s="4"/>
      <c r="G3" s="4"/>
      <c r="H3" s="4"/>
      <c r="I3" s="4"/>
      <c r="J3" s="4"/>
      <c r="K3" s="4"/>
    </row>
    <row r="4" spans="1:11" ht="15">
      <c r="A4" s="722" t="str">
        <f>(eff_desc)</f>
        <v>GLI-LIPSCOMB COUNTY (2022)</v>
      </c>
      <c r="B4" s="722"/>
      <c r="C4" s="723" t="s">
        <v>98</v>
      </c>
      <c r="D4" s="724"/>
      <c r="E4" s="4"/>
      <c r="F4" s="4"/>
      <c r="G4" s="4"/>
      <c r="H4" s="4"/>
      <c r="I4" s="4"/>
      <c r="J4" s="4"/>
      <c r="K4" s="4"/>
    </row>
    <row r="5" spans="1:13" ht="15">
      <c r="A5" s="725" t="s">
        <v>207</v>
      </c>
      <c r="B5" s="726"/>
      <c r="C5" s="727" t="s">
        <v>208</v>
      </c>
      <c r="D5" s="728"/>
      <c r="E5" s="4"/>
      <c r="F5" s="4"/>
      <c r="G5" s="4"/>
      <c r="H5" s="4"/>
      <c r="I5" s="4"/>
      <c r="J5" s="4"/>
      <c r="K5" s="4"/>
      <c r="L5" s="4"/>
      <c r="M5" s="4"/>
    </row>
    <row r="6" spans="1:13" ht="5.25" customHeight="1">
      <c r="A6" s="695"/>
      <c r="B6" s="695"/>
      <c r="C6" s="695"/>
      <c r="D6" s="695"/>
      <c r="E6" s="4"/>
      <c r="F6" s="4"/>
      <c r="G6" s="4"/>
      <c r="H6" s="4"/>
      <c r="I6" s="4"/>
      <c r="J6" s="4"/>
      <c r="K6" s="4"/>
      <c r="L6" s="4"/>
      <c r="M6" s="4"/>
    </row>
    <row r="7" spans="1:13" ht="143.25" customHeight="1">
      <c r="A7" s="766" t="s">
        <v>329</v>
      </c>
      <c r="B7" s="710"/>
      <c r="C7" s="710"/>
      <c r="D7" s="710"/>
      <c r="E7" s="4"/>
      <c r="F7" s="4"/>
      <c r="G7" s="4"/>
      <c r="H7" s="4"/>
      <c r="I7" s="4"/>
      <c r="J7" s="4"/>
      <c r="K7" s="4"/>
      <c r="L7" s="4"/>
      <c r="M7" s="4"/>
    </row>
    <row r="8" spans="1:13" ht="15.75">
      <c r="A8" s="696" t="s">
        <v>102</v>
      </c>
      <c r="B8" s="696"/>
      <c r="C8" s="696"/>
      <c r="D8" s="696"/>
      <c r="E8" s="4"/>
      <c r="F8" s="4"/>
      <c r="G8" s="4"/>
      <c r="H8" s="4"/>
      <c r="I8" s="4"/>
      <c r="J8" s="4"/>
      <c r="K8" s="4"/>
      <c r="L8" s="4"/>
      <c r="M8" s="4"/>
    </row>
    <row r="9" spans="1:13" ht="78" customHeight="1">
      <c r="A9" s="703" t="s">
        <v>330</v>
      </c>
      <c r="B9" s="704"/>
      <c r="C9" s="704"/>
      <c r="D9" s="704"/>
      <c r="E9" s="4"/>
      <c r="F9" s="4"/>
      <c r="G9" s="4"/>
      <c r="H9" s="4"/>
      <c r="I9" s="4"/>
      <c r="J9" s="4"/>
      <c r="K9" s="4"/>
      <c r="L9" s="4"/>
      <c r="M9" s="4"/>
    </row>
    <row r="10" spans="1:13" ht="29.25" customHeight="1">
      <c r="A10" s="106" t="s">
        <v>104</v>
      </c>
      <c r="B10" s="688" t="s">
        <v>105</v>
      </c>
      <c r="C10" s="689"/>
      <c r="D10" s="106" t="s">
        <v>106</v>
      </c>
      <c r="E10" s="4"/>
      <c r="F10" s="4"/>
      <c r="G10" s="4"/>
      <c r="H10" s="4"/>
      <c r="I10" s="4"/>
      <c r="J10" s="4"/>
      <c r="K10" s="4"/>
      <c r="L10" s="4"/>
      <c r="M10" s="4"/>
    </row>
    <row r="11" spans="1:13" ht="110.25" customHeight="1">
      <c r="A11" s="172">
        <v>1</v>
      </c>
      <c r="B11" s="779" t="s">
        <v>331</v>
      </c>
      <c r="C11" s="780"/>
      <c r="D11" s="174">
        <f>SUM(eff_histtxblrecog)</f>
        <v>420150330</v>
      </c>
      <c r="E11" s="4"/>
      <c r="F11" s="4"/>
      <c r="G11" s="4"/>
      <c r="H11" s="4"/>
      <c r="I11" s="4"/>
      <c r="J11" s="4"/>
      <c r="L11" s="4"/>
      <c r="M11" s="4"/>
    </row>
    <row r="12" spans="1:13" ht="66" customHeight="1">
      <c r="A12" s="172">
        <v>2</v>
      </c>
      <c r="B12" s="787" t="s">
        <v>332</v>
      </c>
      <c r="C12" s="788"/>
      <c r="D12" s="174">
        <f>SUM(eff_histtaxceiling)</f>
        <v>0</v>
      </c>
      <c r="E12" s="4"/>
      <c r="F12" s="4"/>
      <c r="G12" s="4"/>
      <c r="H12" s="4"/>
      <c r="I12" s="4"/>
      <c r="J12" s="4"/>
      <c r="L12" s="4"/>
      <c r="M12" s="4"/>
    </row>
    <row r="13" spans="1:13" ht="29.25" customHeight="1">
      <c r="A13" s="172">
        <v>3</v>
      </c>
      <c r="B13" s="816" t="s">
        <v>109</v>
      </c>
      <c r="C13" s="817"/>
      <c r="D13" s="174">
        <f>SUM(D11-D12)</f>
        <v>420150330</v>
      </c>
      <c r="E13" s="4"/>
      <c r="F13" s="4"/>
      <c r="G13" s="4"/>
      <c r="H13" s="4"/>
      <c r="I13" s="4"/>
      <c r="J13" s="4"/>
      <c r="L13" s="4"/>
      <c r="M13" s="4"/>
    </row>
    <row r="14" spans="1:13" ht="29.25" customHeight="1">
      <c r="A14" s="175">
        <v>4</v>
      </c>
      <c r="B14" s="313" t="s">
        <v>110</v>
      </c>
      <c r="C14" s="314"/>
      <c r="D14" s="315">
        <f>SUM(eff_histtaxrate)*100</f>
        <v>0.6315117</v>
      </c>
      <c r="E14" s="4"/>
      <c r="F14" s="4"/>
      <c r="G14" s="4"/>
      <c r="H14" s="4"/>
      <c r="I14" s="4"/>
      <c r="J14" s="4"/>
      <c r="L14" s="4"/>
      <c r="M14" s="4"/>
    </row>
    <row r="15" spans="1:13" ht="40.5" customHeight="1">
      <c r="A15" s="773">
        <v>5</v>
      </c>
      <c r="B15" s="770" t="s">
        <v>111</v>
      </c>
      <c r="C15" s="771"/>
      <c r="D15" s="851"/>
      <c r="E15" s="4"/>
      <c r="F15" s="4"/>
      <c r="G15" s="4"/>
      <c r="H15" s="4"/>
      <c r="I15" s="4"/>
      <c r="J15" s="4"/>
      <c r="L15" s="4"/>
      <c r="M15" s="4"/>
    </row>
    <row r="16" spans="1:13" ht="15.75">
      <c r="A16" s="774"/>
      <c r="B16" s="194" t="s">
        <v>333</v>
      </c>
      <c r="C16" s="231">
        <v>0</v>
      </c>
      <c r="D16" s="852"/>
      <c r="E16" s="4"/>
      <c r="F16" s="4"/>
      <c r="G16" s="4"/>
      <c r="H16" s="4"/>
      <c r="I16" s="4"/>
      <c r="J16" s="4"/>
      <c r="L16" s="4"/>
      <c r="M16" s="4"/>
    </row>
    <row r="17" spans="1:13" ht="15.75">
      <c r="A17" s="774"/>
      <c r="B17" s="194" t="s">
        <v>334</v>
      </c>
      <c r="C17" s="272">
        <v>0</v>
      </c>
      <c r="D17" s="853"/>
      <c r="E17" s="4"/>
      <c r="F17" s="4"/>
      <c r="G17" s="4"/>
      <c r="H17" s="4"/>
      <c r="I17" s="4"/>
      <c r="J17" s="4"/>
      <c r="L17" s="4"/>
      <c r="M17" s="4"/>
    </row>
    <row r="18" spans="1:13" ht="29.25" customHeight="1">
      <c r="A18" s="774"/>
      <c r="B18" s="316" t="s">
        <v>335</v>
      </c>
      <c r="C18" s="112"/>
      <c r="D18" s="185">
        <f>SUM(C16-C17)</f>
        <v>0</v>
      </c>
      <c r="E18" s="4"/>
      <c r="F18" s="4"/>
      <c r="G18" s="4"/>
      <c r="H18" s="4"/>
      <c r="I18" s="4"/>
      <c r="J18" s="4"/>
      <c r="L18" s="4"/>
      <c r="M18" s="4"/>
    </row>
    <row r="19" spans="1:13" ht="15.75" customHeight="1">
      <c r="A19" s="773">
        <v>6</v>
      </c>
      <c r="B19" s="828" t="s">
        <v>115</v>
      </c>
      <c r="C19" s="808"/>
      <c r="D19" s="846"/>
      <c r="E19" s="4"/>
      <c r="F19" s="4"/>
      <c r="G19" s="4"/>
      <c r="H19" s="4"/>
      <c r="I19" s="4"/>
      <c r="J19" s="4"/>
      <c r="L19" s="4"/>
      <c r="M19" s="4"/>
    </row>
    <row r="20" spans="1:13" ht="15.75">
      <c r="A20" s="774"/>
      <c r="B20" s="217" t="s">
        <v>116</v>
      </c>
      <c r="C20" s="231">
        <v>0</v>
      </c>
      <c r="D20" s="847"/>
      <c r="E20" s="4"/>
      <c r="F20" s="4"/>
      <c r="G20" s="4"/>
      <c r="H20" s="4"/>
      <c r="I20" s="4"/>
      <c r="J20" s="4"/>
      <c r="L20" s="4"/>
      <c r="M20" s="4"/>
    </row>
    <row r="21" spans="1:13" ht="15.75">
      <c r="A21" s="774"/>
      <c r="B21" s="217" t="s">
        <v>117</v>
      </c>
      <c r="C21" s="272">
        <v>0</v>
      </c>
      <c r="D21" s="848"/>
      <c r="E21" s="4"/>
      <c r="F21" s="4"/>
      <c r="G21" s="4"/>
      <c r="H21" s="4"/>
      <c r="I21" s="4"/>
      <c r="J21" s="4"/>
      <c r="L21" s="4"/>
      <c r="M21" s="4"/>
    </row>
    <row r="22" spans="1:13" ht="18">
      <c r="A22" s="775"/>
      <c r="B22" s="317" t="s">
        <v>336</v>
      </c>
      <c r="C22" s="318"/>
      <c r="D22" s="319">
        <f>SUM(C20-C21)</f>
        <v>0</v>
      </c>
      <c r="E22" s="4"/>
      <c r="F22" s="4"/>
      <c r="G22" s="4"/>
      <c r="H22" s="4"/>
      <c r="I22" s="4"/>
      <c r="J22" s="4"/>
      <c r="L22" s="4"/>
      <c r="M22" s="4"/>
    </row>
    <row r="23" spans="1:13" ht="15.75">
      <c r="A23" s="182">
        <v>7</v>
      </c>
      <c r="B23" s="787" t="s">
        <v>337</v>
      </c>
      <c r="C23" s="917"/>
      <c r="D23" s="320">
        <f>SUM(D18,D22)</f>
        <v>0</v>
      </c>
      <c r="E23" s="4"/>
      <c r="F23" s="4"/>
      <c r="G23" s="4"/>
      <c r="H23" s="4"/>
      <c r="I23" s="4"/>
      <c r="J23" s="4"/>
      <c r="L23" s="4"/>
      <c r="M23" s="4"/>
    </row>
    <row r="24" spans="1:13" ht="18" customHeight="1">
      <c r="A24" s="924" t="s">
        <v>338</v>
      </c>
      <c r="B24" s="924"/>
      <c r="C24" s="924"/>
      <c r="D24" s="321" t="s">
        <v>339</v>
      </c>
      <c r="E24" s="4"/>
      <c r="F24" s="4"/>
      <c r="G24" s="4"/>
      <c r="H24" s="4"/>
      <c r="I24" s="4"/>
      <c r="J24" s="4"/>
      <c r="L24" s="4"/>
      <c r="M24" s="4"/>
    </row>
    <row r="25" spans="1:13" ht="29.25" customHeight="1">
      <c r="A25" s="106" t="s">
        <v>104</v>
      </c>
      <c r="B25" s="688" t="s">
        <v>105</v>
      </c>
      <c r="C25" s="689"/>
      <c r="D25" s="106" t="s">
        <v>106</v>
      </c>
      <c r="E25" s="4"/>
      <c r="F25" s="4"/>
      <c r="G25" s="4"/>
      <c r="H25" s="4"/>
      <c r="I25" s="4"/>
      <c r="J25" s="4"/>
      <c r="L25" s="4"/>
      <c r="M25" s="4"/>
    </row>
    <row r="26" spans="1:13" ht="31.5" customHeight="1">
      <c r="A26" s="191">
        <v>8</v>
      </c>
      <c r="B26" s="918" t="s">
        <v>340</v>
      </c>
      <c r="C26" s="919"/>
      <c r="D26" s="322">
        <f>SUM(D13,D23)</f>
        <v>420150330</v>
      </c>
      <c r="E26" s="4"/>
      <c r="F26" s="4"/>
      <c r="G26" s="4"/>
      <c r="H26" s="4"/>
      <c r="I26" s="4"/>
      <c r="J26" s="4"/>
      <c r="L26" s="4"/>
      <c r="M26" s="4"/>
    </row>
    <row r="27" spans="1:13" ht="37.5" customHeight="1">
      <c r="A27" s="191">
        <v>9</v>
      </c>
      <c r="B27" s="918" t="s">
        <v>341</v>
      </c>
      <c r="C27" s="920"/>
      <c r="D27" s="323">
        <v>0</v>
      </c>
      <c r="E27" s="4"/>
      <c r="F27" s="4"/>
      <c r="G27" s="4"/>
      <c r="H27" s="4"/>
      <c r="I27" s="4"/>
      <c r="J27" s="4"/>
      <c r="L27" s="4"/>
      <c r="M27" s="4"/>
    </row>
    <row r="28" spans="1:13" ht="78" customHeight="1">
      <c r="A28" s="191">
        <v>10</v>
      </c>
      <c r="B28" s="921" t="s">
        <v>342</v>
      </c>
      <c r="C28" s="922"/>
      <c r="D28" s="937"/>
      <c r="E28" s="4"/>
      <c r="F28" s="4"/>
      <c r="G28" s="4"/>
      <c r="H28" s="4"/>
      <c r="I28" s="4"/>
      <c r="J28" s="4"/>
      <c r="L28" s="4"/>
      <c r="M28" s="4"/>
    </row>
    <row r="29" spans="1:13" ht="20.25" customHeight="1">
      <c r="A29" s="193"/>
      <c r="B29" s="194" t="s">
        <v>343</v>
      </c>
      <c r="C29" s="324">
        <f>SUM(eff_histabsolutexempt)</f>
        <v>26719</v>
      </c>
      <c r="D29" s="938"/>
      <c r="E29" s="4"/>
      <c r="F29" s="4"/>
      <c r="G29" s="4"/>
      <c r="H29" s="4"/>
      <c r="I29" s="4"/>
      <c r="J29" s="4"/>
      <c r="L29" s="4"/>
      <c r="M29" s="4"/>
    </row>
    <row r="30" spans="1:13" ht="36.75" customHeight="1">
      <c r="A30" s="193"/>
      <c r="B30" s="325" t="s">
        <v>344</v>
      </c>
      <c r="C30" s="238">
        <f>SUM(eff_partialexempt)</f>
        <v>93398</v>
      </c>
      <c r="D30" s="939"/>
      <c r="E30" s="4"/>
      <c r="F30" s="4"/>
      <c r="G30" s="4"/>
      <c r="H30" s="4"/>
      <c r="I30" s="4"/>
      <c r="J30" s="4"/>
      <c r="L30" s="4"/>
      <c r="M30" s="4"/>
    </row>
    <row r="31" spans="1:13" ht="24.75" customHeight="1">
      <c r="A31" s="199"/>
      <c r="B31" s="326" t="s">
        <v>345</v>
      </c>
      <c r="C31" s="173"/>
      <c r="D31" s="201">
        <f>SUM(C30,C29)</f>
        <v>120117</v>
      </c>
      <c r="E31" s="4"/>
      <c r="F31" s="4"/>
      <c r="G31" s="4"/>
      <c r="H31" s="4"/>
      <c r="I31" s="4"/>
      <c r="J31" s="4"/>
      <c r="L31" s="4"/>
      <c r="M31" s="4"/>
    </row>
    <row r="32" spans="1:13" ht="63.75" customHeight="1">
      <c r="A32" s="191">
        <v>11</v>
      </c>
      <c r="B32" s="921" t="s">
        <v>346</v>
      </c>
      <c r="C32" s="922"/>
      <c r="D32" s="937"/>
      <c r="E32" s="4"/>
      <c r="F32" s="4"/>
      <c r="G32" s="4"/>
      <c r="H32" s="4"/>
      <c r="I32" s="4"/>
      <c r="J32" s="4"/>
      <c r="K32" s="4"/>
      <c r="L32" s="4"/>
      <c r="M32" s="4"/>
    </row>
    <row r="33" spans="1:13" ht="26.25" customHeight="1">
      <c r="A33" s="202"/>
      <c r="B33" s="203" t="s">
        <v>347</v>
      </c>
      <c r="C33" s="327">
        <f>SUM(eff_histprdmkt)</f>
        <v>0</v>
      </c>
      <c r="D33" s="938"/>
      <c r="E33" s="4"/>
      <c r="F33" s="4"/>
      <c r="G33" s="4"/>
      <c r="H33" s="4"/>
      <c r="I33" s="4"/>
      <c r="J33" s="4"/>
      <c r="K33" s="4"/>
      <c r="L33" s="4"/>
      <c r="M33" s="4"/>
    </row>
    <row r="34" spans="1:13" ht="22.5" customHeight="1">
      <c r="A34" s="202"/>
      <c r="B34" s="203" t="s">
        <v>348</v>
      </c>
      <c r="C34" s="328">
        <f>SUM(eff_prd)</f>
        <v>0</v>
      </c>
      <c r="D34" s="939"/>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120117</v>
      </c>
      <c r="E36" s="4"/>
      <c r="F36" s="4"/>
      <c r="G36" s="4"/>
      <c r="H36" s="4"/>
      <c r="I36" s="4"/>
      <c r="J36" s="4"/>
      <c r="K36" s="4"/>
      <c r="L36" s="4"/>
      <c r="M36" s="4"/>
    </row>
    <row r="37" spans="1:13" ht="69" customHeight="1">
      <c r="A37" s="182">
        <v>13</v>
      </c>
      <c r="B37" s="781" t="s">
        <v>351</v>
      </c>
      <c r="C37" s="782"/>
      <c r="D37" s="332">
        <v>0</v>
      </c>
      <c r="E37" s="4"/>
      <c r="F37" s="4"/>
      <c r="G37" s="4"/>
      <c r="H37" s="4"/>
      <c r="I37" s="4"/>
      <c r="J37" s="4"/>
      <c r="K37" s="4"/>
      <c r="L37" s="4"/>
      <c r="M37" s="4"/>
    </row>
    <row r="38" spans="1:9" ht="24.75" customHeight="1">
      <c r="A38" s="172">
        <v>14</v>
      </c>
      <c r="B38" s="134" t="s">
        <v>352</v>
      </c>
      <c r="C38" s="333"/>
      <c r="D38" s="211">
        <f>SUM(D26,-D36,-D37)</f>
        <v>420030213</v>
      </c>
      <c r="E38" s="4"/>
      <c r="F38" s="4"/>
      <c r="G38" s="4"/>
      <c r="H38" s="4"/>
      <c r="I38" s="4"/>
    </row>
    <row r="39" spans="1:9" ht="29.25" customHeight="1">
      <c r="A39" s="172">
        <v>15</v>
      </c>
      <c r="B39" s="134" t="s">
        <v>353</v>
      </c>
      <c r="C39" s="333"/>
      <c r="D39" s="211">
        <f>SUM(D14)*D38/100</f>
        <v>2652539.938629921</v>
      </c>
      <c r="E39" s="4"/>
      <c r="F39" s="4"/>
      <c r="G39" s="4"/>
      <c r="H39" s="4"/>
      <c r="I39" s="4"/>
    </row>
    <row r="40" spans="1:9" ht="76.5" customHeight="1">
      <c r="A40" s="172">
        <v>16</v>
      </c>
      <c r="B40" s="787" t="s">
        <v>354</v>
      </c>
      <c r="C40" s="917"/>
      <c r="D40" s="334">
        <v>589</v>
      </c>
      <c r="E40" s="4"/>
      <c r="F40" s="4"/>
      <c r="G40" s="4"/>
      <c r="H40" s="4"/>
      <c r="I40" s="4"/>
    </row>
    <row r="41" spans="1:9" ht="40.5" customHeight="1">
      <c r="A41" s="172">
        <v>17</v>
      </c>
      <c r="B41" s="672" t="s">
        <v>355</v>
      </c>
      <c r="C41" s="661"/>
      <c r="D41" s="174">
        <f>SUM(D39:D40)</f>
        <v>2653128.938629921</v>
      </c>
      <c r="E41" s="4"/>
      <c r="F41" s="4"/>
      <c r="G41" s="4"/>
      <c r="H41" s="4"/>
      <c r="I41" s="4"/>
    </row>
    <row r="42" spans="1:9" ht="66.75" customHeight="1">
      <c r="A42" s="175">
        <v>18</v>
      </c>
      <c r="B42" s="921" t="s">
        <v>356</v>
      </c>
      <c r="C42" s="922"/>
      <c r="D42" s="937"/>
      <c r="E42" s="4"/>
      <c r="F42" s="4"/>
      <c r="G42" s="4"/>
      <c r="H42" s="4"/>
      <c r="I42" s="4"/>
    </row>
    <row r="43" spans="1:9" ht="21.75" customHeight="1">
      <c r="A43" s="202"/>
      <c r="B43" s="203" t="s">
        <v>357</v>
      </c>
      <c r="C43" s="335">
        <f>SUM(eff_txbl)</f>
        <v>547315403</v>
      </c>
      <c r="D43" s="938"/>
      <c r="E43" s="4"/>
      <c r="F43" s="4"/>
      <c r="G43" s="4"/>
      <c r="H43" s="4"/>
      <c r="I43" s="4"/>
    </row>
    <row r="44" spans="1:9" ht="36.75" customHeight="1">
      <c r="A44" s="202"/>
      <c r="B44" s="336" t="s">
        <v>358</v>
      </c>
      <c r="C44" s="272">
        <v>3205772</v>
      </c>
      <c r="D44" s="938"/>
      <c r="E44" s="4"/>
      <c r="F44" s="4"/>
      <c r="G44" s="4"/>
      <c r="H44" s="4"/>
      <c r="I44" s="4"/>
    </row>
    <row r="45" spans="1:9" ht="53.25" customHeight="1">
      <c r="A45" s="193"/>
      <c r="B45" s="336" t="s">
        <v>359</v>
      </c>
      <c r="C45" s="337">
        <f>SUM(eff_pollution)</f>
        <v>0</v>
      </c>
      <c r="D45" s="938"/>
      <c r="E45" s="4"/>
      <c r="F45" s="4"/>
      <c r="G45" s="4"/>
      <c r="H45" s="4"/>
      <c r="I45" s="4"/>
    </row>
    <row r="46" spans="1:9" ht="79.5" customHeight="1">
      <c r="A46" s="193"/>
      <c r="B46" s="336" t="s">
        <v>360</v>
      </c>
      <c r="C46" s="181">
        <f>SUM(eff_tif)</f>
        <v>0</v>
      </c>
      <c r="D46" s="939"/>
      <c r="E46" s="4"/>
      <c r="F46" s="4"/>
      <c r="G46" s="4"/>
      <c r="H46" s="4"/>
      <c r="I46" s="4"/>
    </row>
    <row r="47" spans="1:9" ht="29.25" customHeight="1">
      <c r="A47" s="338"/>
      <c r="B47" s="329" t="s">
        <v>361</v>
      </c>
      <c r="C47" s="209"/>
      <c r="D47" s="339">
        <f>SUM(C43,C44,-C45,-C46)</f>
        <v>550521175</v>
      </c>
      <c r="E47" s="4"/>
      <c r="F47" s="4"/>
      <c r="G47" s="4"/>
      <c r="H47" s="4"/>
      <c r="I47" s="4"/>
    </row>
    <row r="48" spans="1:9" ht="18" customHeight="1">
      <c r="A48" s="934" t="s">
        <v>338</v>
      </c>
      <c r="B48" s="934"/>
      <c r="C48" s="934"/>
      <c r="D48" s="321" t="s">
        <v>339</v>
      </c>
      <c r="E48" s="4"/>
      <c r="F48" s="4"/>
      <c r="G48" s="4"/>
      <c r="H48" s="4"/>
      <c r="I48" s="4"/>
    </row>
    <row r="49" spans="1:9" ht="29.25" customHeight="1">
      <c r="A49" s="229" t="s">
        <v>104</v>
      </c>
      <c r="B49" s="826" t="s">
        <v>105</v>
      </c>
      <c r="C49" s="827"/>
      <c r="D49" s="229" t="s">
        <v>106</v>
      </c>
      <c r="E49" s="4"/>
      <c r="F49" s="4"/>
      <c r="G49" s="4"/>
      <c r="H49" s="4"/>
      <c r="I49" s="4"/>
    </row>
    <row r="50" spans="1:9" ht="40.5" customHeight="1">
      <c r="A50" s="191">
        <v>19</v>
      </c>
      <c r="B50" s="921" t="s">
        <v>362</v>
      </c>
      <c r="C50" s="922"/>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7" t="s">
        <v>366</v>
      </c>
      <c r="C54" s="788"/>
      <c r="D54" s="232">
        <f>SUM(eff_taxceiling)</f>
        <v>0</v>
      </c>
      <c r="E54" s="233"/>
      <c r="F54" s="233"/>
      <c r="G54" s="233"/>
      <c r="H54" s="233"/>
      <c r="I54" s="233"/>
      <c r="J54" s="233"/>
      <c r="K54" s="233"/>
      <c r="L54" s="233"/>
      <c r="M54" s="233"/>
    </row>
    <row r="55" spans="1:13" ht="22.5" customHeight="1">
      <c r="A55" s="172">
        <v>21</v>
      </c>
      <c r="B55" s="344" t="s">
        <v>367</v>
      </c>
      <c r="C55" s="345"/>
      <c r="D55" s="211">
        <f>SUM(D47,D53,-D54)</f>
        <v>550521175</v>
      </c>
      <c r="E55" s="4"/>
      <c r="F55" s="4"/>
      <c r="G55" s="4"/>
      <c r="H55" s="4"/>
      <c r="I55" s="235"/>
      <c r="J55" s="4"/>
      <c r="K55" s="4"/>
      <c r="L55" s="4"/>
      <c r="M55" s="4"/>
    </row>
    <row r="56" spans="1:13" ht="46.5" customHeight="1">
      <c r="A56" s="172">
        <v>22</v>
      </c>
      <c r="B56" s="787" t="s">
        <v>368</v>
      </c>
      <c r="C56" s="917"/>
      <c r="D56" s="334">
        <v>0</v>
      </c>
      <c r="E56" s="4"/>
      <c r="F56" s="4"/>
      <c r="G56" s="4"/>
      <c r="H56" s="4"/>
      <c r="I56" s="4"/>
      <c r="J56" s="4"/>
      <c r="K56" s="4"/>
      <c r="L56" s="4"/>
      <c r="M56" s="4"/>
    </row>
    <row r="57" spans="1:13" ht="114.75" customHeight="1">
      <c r="A57" s="172">
        <v>23</v>
      </c>
      <c r="B57" s="787" t="s">
        <v>369</v>
      </c>
      <c r="C57" s="788"/>
      <c r="D57" s="346">
        <f>SUM(eff_newtxbl+eff_newtxblabate)</f>
        <v>2052260</v>
      </c>
      <c r="E57" s="4"/>
      <c r="F57" s="4"/>
      <c r="G57" s="4"/>
      <c r="H57" s="4"/>
      <c r="I57" s="4"/>
      <c r="J57" s="4"/>
      <c r="K57" s="4"/>
      <c r="L57" s="4"/>
      <c r="M57" s="4"/>
    </row>
    <row r="58" spans="1:13" ht="29.25" customHeight="1">
      <c r="A58" s="172">
        <v>24</v>
      </c>
      <c r="B58" s="344" t="s">
        <v>370</v>
      </c>
      <c r="C58" s="345"/>
      <c r="D58" s="346">
        <f>SUM(D56,D57)</f>
        <v>2052260</v>
      </c>
      <c r="E58" s="4"/>
      <c r="F58" s="4"/>
      <c r="G58" s="4"/>
      <c r="H58" s="4"/>
      <c r="I58" s="4"/>
      <c r="J58" s="4"/>
      <c r="K58" s="4"/>
      <c r="L58" s="4"/>
      <c r="M58" s="4"/>
    </row>
    <row r="59" spans="1:4" ht="29.25" customHeight="1">
      <c r="A59" s="172">
        <v>25</v>
      </c>
      <c r="B59" s="134" t="s">
        <v>371</v>
      </c>
      <c r="C59" s="333"/>
      <c r="D59" s="174">
        <f>SUM(D55,-D58)</f>
        <v>548468915</v>
      </c>
    </row>
    <row r="60" spans="1:4" ht="29.25" customHeight="1">
      <c r="A60" s="172">
        <v>26</v>
      </c>
      <c r="B60" s="912" t="s">
        <v>372</v>
      </c>
      <c r="C60" s="789"/>
      <c r="D60" s="347">
        <f>SUM(D41/D59)*100</f>
        <v>0.48373369320846943</v>
      </c>
    </row>
    <row r="61" spans="1:4" ht="34.5" customHeight="1">
      <c r="A61" s="172">
        <v>27</v>
      </c>
      <c r="B61" s="787" t="s">
        <v>373</v>
      </c>
      <c r="C61" s="917"/>
      <c r="D61" s="348">
        <v>0.6721474</v>
      </c>
    </row>
    <row r="62" spans="1:7" ht="18" customHeight="1">
      <c r="A62" s="668" t="s">
        <v>94</v>
      </c>
      <c r="B62" s="668"/>
      <c r="C62" s="668"/>
      <c r="D62" s="57" t="s">
        <v>326</v>
      </c>
      <c r="G62" s="168"/>
    </row>
    <row r="63" spans="1:7" ht="29.25" customHeight="1">
      <c r="A63" s="662" t="s">
        <v>151</v>
      </c>
      <c r="B63" s="662"/>
      <c r="C63" s="662"/>
      <c r="D63" s="662"/>
      <c r="G63" s="168"/>
    </row>
    <row r="64" spans="1:7" ht="114" customHeight="1">
      <c r="A64" s="931" t="s">
        <v>374</v>
      </c>
      <c r="B64" s="932"/>
      <c r="C64" s="932"/>
      <c r="D64" s="932"/>
      <c r="G64" s="168"/>
    </row>
    <row r="65" spans="1:4" ht="29.25" customHeight="1">
      <c r="A65" s="106" t="s">
        <v>104</v>
      </c>
      <c r="B65" s="688" t="s">
        <v>284</v>
      </c>
      <c r="C65" s="689"/>
      <c r="D65" s="106" t="s">
        <v>106</v>
      </c>
    </row>
    <row r="66" spans="1:4" ht="17.25" customHeight="1">
      <c r="A66" s="172">
        <v>28</v>
      </c>
      <c r="B66" s="913" t="s">
        <v>375</v>
      </c>
      <c r="C66" s="914"/>
      <c r="D66" s="290">
        <f>SUM(eff_histtaxratemo)*100</f>
        <v>0.6315117</v>
      </c>
    </row>
    <row r="67" spans="1:4" ht="30.75" customHeight="1">
      <c r="A67" s="175">
        <v>29</v>
      </c>
      <c r="B67" s="812" t="s">
        <v>376</v>
      </c>
      <c r="C67" s="915"/>
      <c r="D67" s="349">
        <f>SUM(D26)</f>
        <v>420150330</v>
      </c>
    </row>
    <row r="68" spans="1:4" ht="16.5" customHeight="1">
      <c r="A68" s="175">
        <v>30</v>
      </c>
      <c r="B68" s="812" t="s">
        <v>377</v>
      </c>
      <c r="C68" s="915"/>
      <c r="D68" s="174">
        <f>SUM(D66*D67)/100</f>
        <v>2653298.4915386103</v>
      </c>
    </row>
    <row r="69" spans="1:4" ht="17.25" customHeight="1">
      <c r="A69" s="191">
        <v>31</v>
      </c>
      <c r="B69" s="807" t="s">
        <v>378</v>
      </c>
      <c r="C69" s="808"/>
      <c r="D69" s="350"/>
    </row>
    <row r="70" spans="1:4" ht="72" customHeight="1">
      <c r="A70" s="202"/>
      <c r="B70" s="351" t="s">
        <v>379</v>
      </c>
      <c r="C70" s="195">
        <v>589</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589</v>
      </c>
      <c r="D74" s="358"/>
    </row>
    <row r="75" spans="1:4" ht="22.5" customHeight="1">
      <c r="A75" s="202"/>
      <c r="B75" s="359" t="s">
        <v>385</v>
      </c>
      <c r="C75" s="179"/>
      <c r="D75" s="360">
        <f>SUM(D68,C74)</f>
        <v>2653887.4915386103</v>
      </c>
    </row>
    <row r="76" spans="1:4" ht="30.75" customHeight="1">
      <c r="A76" s="172">
        <v>32</v>
      </c>
      <c r="B76" s="916" t="s">
        <v>386</v>
      </c>
      <c r="C76" s="813"/>
      <c r="D76" s="174">
        <f>SUM(D59)</f>
        <v>548468915</v>
      </c>
    </row>
    <row r="77" spans="1:4" ht="15.75" customHeight="1">
      <c r="A77" s="175">
        <v>33</v>
      </c>
      <c r="B77" s="886" t="s">
        <v>387</v>
      </c>
      <c r="C77" s="887"/>
      <c r="D77" s="290">
        <f>SUM(D75/D76)*100</f>
        <v>0.4838719969277767</v>
      </c>
    </row>
    <row r="78" spans="1:4" ht="24" customHeight="1">
      <c r="A78" s="773">
        <v>34</v>
      </c>
      <c r="B78" s="886" t="s">
        <v>388</v>
      </c>
      <c r="C78" s="887"/>
      <c r="D78" s="849"/>
    </row>
    <row r="79" spans="1:4" ht="61.5" customHeight="1">
      <c r="A79" s="774"/>
      <c r="B79" s="361" t="s">
        <v>389</v>
      </c>
      <c r="C79" s="362">
        <v>0</v>
      </c>
      <c r="D79" s="901"/>
    </row>
    <row r="80" spans="1:4" ht="75" customHeight="1">
      <c r="A80" s="774"/>
      <c r="B80" s="363" t="s">
        <v>390</v>
      </c>
      <c r="C80" s="364">
        <v>0</v>
      </c>
      <c r="D80" s="901"/>
    </row>
    <row r="81" spans="1:4" ht="18.75" customHeight="1">
      <c r="A81" s="774"/>
      <c r="B81" s="365" t="s">
        <v>391</v>
      </c>
      <c r="C81" s="366">
        <f>SUM(C79-C80)/D76*100</f>
        <v>0</v>
      </c>
      <c r="D81" s="850"/>
    </row>
    <row r="82" spans="1:4" ht="18.75" customHeight="1">
      <c r="A82" s="775"/>
      <c r="B82" s="367" t="s">
        <v>392</v>
      </c>
      <c r="C82" s="368"/>
      <c r="D82" s="264">
        <v>0</v>
      </c>
    </row>
    <row r="83" spans="1:4" ht="25.5" customHeight="1">
      <c r="A83" s="773">
        <v>35</v>
      </c>
      <c r="B83" s="888" t="s">
        <v>393</v>
      </c>
      <c r="C83" s="887"/>
      <c r="D83" s="849"/>
    </row>
    <row r="84" spans="1:4" ht="64.5" customHeight="1">
      <c r="A84" s="774"/>
      <c r="B84" s="369" t="s">
        <v>394</v>
      </c>
      <c r="C84" s="362">
        <v>0</v>
      </c>
      <c r="D84" s="901"/>
    </row>
    <row r="85" spans="1:4" ht="62.25" customHeight="1">
      <c r="A85" s="774"/>
      <c r="B85" s="370" t="s">
        <v>395</v>
      </c>
      <c r="C85" s="364">
        <v>0</v>
      </c>
      <c r="D85" s="901"/>
    </row>
    <row r="86" spans="1:4" ht="18.75" customHeight="1">
      <c r="A86" s="774"/>
      <c r="B86" s="371" t="s">
        <v>396</v>
      </c>
      <c r="C86" s="368">
        <f>SUM(C84-C85)/D76*100</f>
        <v>0</v>
      </c>
      <c r="D86" s="850"/>
    </row>
    <row r="87" spans="1:4" ht="18.75" customHeight="1">
      <c r="A87" s="775"/>
      <c r="B87" s="372" t="s">
        <v>397</v>
      </c>
      <c r="C87" s="366"/>
      <c r="D87" s="373">
        <v>0</v>
      </c>
    </row>
    <row r="88" spans="1:4" ht="18" customHeight="1">
      <c r="A88" s="881" t="s">
        <v>398</v>
      </c>
      <c r="B88" s="881"/>
      <c r="C88" s="881"/>
      <c r="D88" s="321" t="s">
        <v>339</v>
      </c>
    </row>
    <row r="89" spans="1:4" ht="20.25" customHeight="1">
      <c r="A89" s="374" t="s">
        <v>104</v>
      </c>
      <c r="B89" s="884" t="s">
        <v>284</v>
      </c>
      <c r="C89" s="885"/>
      <c r="D89" s="148" t="s">
        <v>106</v>
      </c>
    </row>
    <row r="90" spans="1:4" ht="23.25" customHeight="1">
      <c r="A90" s="773">
        <v>36</v>
      </c>
      <c r="B90" s="877" t="s">
        <v>399</v>
      </c>
      <c r="C90" s="878"/>
      <c r="D90" s="899"/>
    </row>
    <row r="91" spans="1:4" ht="59.25" customHeight="1">
      <c r="A91" s="774"/>
      <c r="B91" s="376" t="s">
        <v>400</v>
      </c>
      <c r="C91" s="377">
        <v>0</v>
      </c>
      <c r="D91" s="899"/>
    </row>
    <row r="92" spans="1:4" ht="58.5" customHeight="1">
      <c r="A92" s="774"/>
      <c r="B92" s="376" t="s">
        <v>401</v>
      </c>
      <c r="C92" s="378">
        <v>0</v>
      </c>
      <c r="D92" s="899"/>
    </row>
    <row r="93" spans="1:4" ht="18.75" customHeight="1">
      <c r="A93" s="774"/>
      <c r="B93" s="379" t="s">
        <v>402</v>
      </c>
      <c r="C93" s="380">
        <f>SUM(C91-C92)/D76*100</f>
        <v>0</v>
      </c>
      <c r="D93" s="899"/>
    </row>
    <row r="94" spans="1:4" ht="18" customHeight="1">
      <c r="A94" s="774"/>
      <c r="B94" s="379" t="s">
        <v>403</v>
      </c>
      <c r="C94" s="381">
        <f>SUM(C92*0.05)/D76*100</f>
        <v>0</v>
      </c>
      <c r="D94" s="900"/>
    </row>
    <row r="95" spans="1:4" ht="18" customHeight="1">
      <c r="A95" s="775"/>
      <c r="B95" s="379" t="s">
        <v>404</v>
      </c>
      <c r="C95" s="382"/>
      <c r="D95" s="383">
        <v>0</v>
      </c>
    </row>
    <row r="96" spans="1:4" ht="19.5" customHeight="1">
      <c r="A96" s="773">
        <v>37</v>
      </c>
      <c r="B96" s="877" t="s">
        <v>405</v>
      </c>
      <c r="C96" s="878"/>
      <c r="D96" s="902"/>
    </row>
    <row r="97" spans="1:4" ht="45" customHeight="1">
      <c r="A97" s="774"/>
      <c r="B97" s="384" t="s">
        <v>406</v>
      </c>
      <c r="C97" s="385">
        <v>0</v>
      </c>
      <c r="D97" s="903"/>
    </row>
    <row r="98" spans="1:4" ht="59.25" customHeight="1">
      <c r="A98" s="774"/>
      <c r="B98" s="384" t="s">
        <v>401</v>
      </c>
      <c r="C98" s="386">
        <v>0</v>
      </c>
      <c r="D98" s="903"/>
    </row>
    <row r="99" spans="1:4" ht="15" customHeight="1">
      <c r="A99" s="774"/>
      <c r="B99" s="387" t="s">
        <v>402</v>
      </c>
      <c r="C99" s="388">
        <f>SUM(C97-C98)/D76*100</f>
        <v>0</v>
      </c>
      <c r="D99" s="903"/>
    </row>
    <row r="100" spans="1:4" ht="15" customHeight="1">
      <c r="A100" s="774"/>
      <c r="B100" s="387" t="s">
        <v>407</v>
      </c>
      <c r="C100" s="389">
        <f>SUM(C98*0.08)/D76*100</f>
        <v>0</v>
      </c>
      <c r="D100" s="904"/>
    </row>
    <row r="101" spans="1:4" ht="15.75">
      <c r="A101" s="775"/>
      <c r="B101" s="882" t="s">
        <v>408</v>
      </c>
      <c r="C101" s="883"/>
      <c r="D101" s="392">
        <v>0</v>
      </c>
    </row>
    <row r="102" spans="1:4" ht="74.25" customHeight="1">
      <c r="A102" s="773">
        <v>38</v>
      </c>
      <c r="B102" s="877" t="s">
        <v>409</v>
      </c>
      <c r="C102" s="878"/>
      <c r="D102" s="905"/>
    </row>
    <row r="103" spans="1:4" ht="29.25">
      <c r="A103" s="774"/>
      <c r="B103" s="384" t="s">
        <v>410</v>
      </c>
      <c r="C103" s="385">
        <v>0</v>
      </c>
      <c r="D103" s="906"/>
    </row>
    <row r="104" spans="1:4" ht="29.25">
      <c r="A104" s="774"/>
      <c r="B104" s="361" t="s">
        <v>411</v>
      </c>
      <c r="C104" s="386">
        <v>0</v>
      </c>
      <c r="D104" s="906"/>
    </row>
    <row r="105" spans="1:4" ht="15.75" customHeight="1">
      <c r="A105" s="774"/>
      <c r="B105" s="387" t="s">
        <v>402</v>
      </c>
      <c r="C105" s="388">
        <f>SUM(C103-C104)/D76*100</f>
        <v>0</v>
      </c>
      <c r="D105" s="906"/>
    </row>
    <row r="106" spans="1:4" ht="15.75" customHeight="1">
      <c r="A106" s="774"/>
      <c r="B106" s="387" t="s">
        <v>412</v>
      </c>
      <c r="C106" s="389">
        <f>SUM(C104*0.08)/D76*100</f>
        <v>0</v>
      </c>
      <c r="D106" s="907"/>
    </row>
    <row r="107" spans="1:4" ht="15.75">
      <c r="A107" s="775"/>
      <c r="B107" s="882"/>
      <c r="C107" s="883"/>
      <c r="D107" s="393">
        <v>0</v>
      </c>
    </row>
    <row r="108" spans="1:4" ht="22.5" customHeight="1">
      <c r="A108" s="297">
        <v>39</v>
      </c>
      <c r="B108" s="910" t="s">
        <v>413</v>
      </c>
      <c r="C108" s="911"/>
      <c r="D108" s="394">
        <f>SUM(D107,D77,D82,D87,D95,D101,-C106)</f>
        <v>0.4838719969277767</v>
      </c>
    </row>
    <row r="109" spans="1:4" ht="63" customHeight="1">
      <c r="A109" s="896">
        <v>40</v>
      </c>
      <c r="B109" s="877" t="s">
        <v>414</v>
      </c>
      <c r="C109" s="878"/>
      <c r="D109" s="866"/>
    </row>
    <row r="110" spans="1:4" ht="50.25" customHeight="1">
      <c r="A110" s="897"/>
      <c r="B110" s="384" t="s">
        <v>415</v>
      </c>
      <c r="C110" s="395">
        <v>0</v>
      </c>
      <c r="D110" s="867"/>
    </row>
    <row r="111" spans="1:4" ht="22.5" customHeight="1">
      <c r="A111" s="897"/>
      <c r="B111" s="387" t="s">
        <v>416</v>
      </c>
      <c r="C111" s="396">
        <f>SUM(C110)/D76*100</f>
        <v>0</v>
      </c>
      <c r="D111" s="867"/>
    </row>
    <row r="112" spans="1:4" ht="22.5" customHeight="1">
      <c r="A112" s="898"/>
      <c r="B112" s="390" t="s">
        <v>417</v>
      </c>
      <c r="C112" s="391"/>
      <c r="D112" s="397">
        <f>SUM(C111,D108)</f>
        <v>0.4838719969277767</v>
      </c>
    </row>
    <row r="113" spans="1:4" ht="78" customHeight="1">
      <c r="A113" s="172">
        <v>41</v>
      </c>
      <c r="B113" s="879" t="s">
        <v>418</v>
      </c>
      <c r="C113" s="880"/>
      <c r="D113" s="398">
        <v>0.50080752</v>
      </c>
    </row>
    <row r="114" spans="1:4" ht="162.75" customHeight="1">
      <c r="A114" s="175" t="s">
        <v>419</v>
      </c>
      <c r="B114" s="868" t="s">
        <v>420</v>
      </c>
      <c r="C114" s="869"/>
      <c r="D114" s="399">
        <v>0</v>
      </c>
    </row>
    <row r="115" spans="1:4" ht="89.25" customHeight="1">
      <c r="A115" s="773">
        <v>42</v>
      </c>
      <c r="B115" s="783" t="s">
        <v>421</v>
      </c>
      <c r="C115" s="784"/>
      <c r="D115" s="872"/>
    </row>
    <row r="116" spans="1:4" ht="90" customHeight="1">
      <c r="A116" s="774"/>
      <c r="B116" s="870" t="s">
        <v>422</v>
      </c>
      <c r="C116" s="871"/>
      <c r="D116" s="873"/>
    </row>
    <row r="117" spans="1:4" ht="19.5" customHeight="1">
      <c r="A117" s="774"/>
      <c r="B117" s="400" t="s">
        <v>423</v>
      </c>
      <c r="C117" s="401">
        <v>0</v>
      </c>
      <c r="D117" s="873"/>
    </row>
    <row r="118" spans="1:4" ht="20.25" customHeight="1">
      <c r="A118" s="774"/>
      <c r="B118" s="356" t="s">
        <v>424</v>
      </c>
      <c r="C118" s="402">
        <v>0</v>
      </c>
      <c r="D118" s="873"/>
    </row>
    <row r="119" spans="1:4" ht="32.25" customHeight="1">
      <c r="A119" s="774"/>
      <c r="B119" s="356" t="s">
        <v>425</v>
      </c>
      <c r="C119" s="402">
        <v>0</v>
      </c>
      <c r="D119" s="873"/>
    </row>
    <row r="120" spans="1:4" ht="21.75" customHeight="1">
      <c r="A120" s="774"/>
      <c r="B120" s="356" t="s">
        <v>426</v>
      </c>
      <c r="C120" s="401">
        <v>0</v>
      </c>
      <c r="D120" s="873"/>
    </row>
    <row r="121" spans="1:4" ht="19.5" customHeight="1">
      <c r="A121" s="775"/>
      <c r="B121" s="403" t="s">
        <v>427</v>
      </c>
      <c r="C121" s="404"/>
      <c r="D121" s="232">
        <f>SUM(-C120,-C119,-C118,C117)</f>
        <v>0</v>
      </c>
    </row>
    <row r="122" spans="1:4" ht="33.75" customHeight="1">
      <c r="A122" s="182">
        <v>43</v>
      </c>
      <c r="B122" s="672" t="s">
        <v>428</v>
      </c>
      <c r="C122" s="694"/>
      <c r="D122" s="405">
        <v>0</v>
      </c>
    </row>
    <row r="123" spans="1:4" ht="15.75" customHeight="1">
      <c r="A123" s="881" t="s">
        <v>398</v>
      </c>
      <c r="B123" s="881"/>
      <c r="C123" s="881"/>
      <c r="D123" s="321" t="s">
        <v>339</v>
      </c>
    </row>
    <row r="124" spans="1:4" ht="15.75">
      <c r="A124" s="374" t="s">
        <v>104</v>
      </c>
      <c r="B124" s="884" t="s">
        <v>284</v>
      </c>
      <c r="C124" s="885"/>
      <c r="D124" s="148" t="s">
        <v>106</v>
      </c>
    </row>
    <row r="125" spans="1:4" ht="25.5" customHeight="1">
      <c r="A125" s="175">
        <v>44</v>
      </c>
      <c r="B125" s="750" t="s">
        <v>429</v>
      </c>
      <c r="C125" s="894"/>
      <c r="D125" s="406">
        <f>SUM(D121-D122)</f>
        <v>0</v>
      </c>
    </row>
    <row r="126" spans="1:4" ht="21" customHeight="1">
      <c r="A126" s="773">
        <v>45</v>
      </c>
      <c r="B126" s="895" t="s">
        <v>430</v>
      </c>
      <c r="C126" s="784"/>
      <c r="D126" s="874"/>
    </row>
    <row r="127" spans="1:4" ht="32.25" customHeight="1">
      <c r="A127" s="774"/>
      <c r="B127" s="356" t="s">
        <v>431</v>
      </c>
      <c r="C127" s="407">
        <v>1</v>
      </c>
      <c r="D127" s="875"/>
    </row>
    <row r="128" spans="1:4" ht="15.75" customHeight="1">
      <c r="A128" s="774"/>
      <c r="B128" s="356" t="s">
        <v>432</v>
      </c>
      <c r="C128" s="408">
        <v>1</v>
      </c>
      <c r="D128" s="875"/>
    </row>
    <row r="129" spans="1:4" ht="15.75" customHeight="1">
      <c r="A129" s="774"/>
      <c r="B129" s="356" t="s">
        <v>433</v>
      </c>
      <c r="C129" s="408">
        <v>0.99</v>
      </c>
      <c r="D129" s="875"/>
    </row>
    <row r="130" spans="1:4" ht="15.75" customHeight="1">
      <c r="A130" s="774"/>
      <c r="B130" s="356" t="s">
        <v>434</v>
      </c>
      <c r="C130" s="409">
        <v>0.99</v>
      </c>
      <c r="D130" s="876"/>
    </row>
    <row r="131" spans="1:4" ht="60.75" customHeight="1">
      <c r="A131" s="775"/>
      <c r="B131" s="908" t="s">
        <v>435</v>
      </c>
      <c r="C131" s="909"/>
      <c r="D131" s="410">
        <v>1</v>
      </c>
    </row>
    <row r="132" spans="1:4" ht="21.75" customHeight="1">
      <c r="A132" s="182">
        <v>46</v>
      </c>
      <c r="B132" s="732" t="s">
        <v>436</v>
      </c>
      <c r="C132" s="927"/>
      <c r="D132" s="411">
        <f>SUM(D125/D131)</f>
        <v>0</v>
      </c>
    </row>
    <row r="133" spans="1:4" ht="30.75" customHeight="1">
      <c r="A133" s="172">
        <v>47</v>
      </c>
      <c r="B133" s="787" t="s">
        <v>437</v>
      </c>
      <c r="C133" s="788"/>
      <c r="D133" s="412">
        <f>SUM(D55)</f>
        <v>550521175</v>
      </c>
    </row>
    <row r="134" spans="1:4" ht="24" customHeight="1">
      <c r="A134" s="172">
        <v>48</v>
      </c>
      <c r="B134" s="672" t="s">
        <v>438</v>
      </c>
      <c r="C134" s="661"/>
      <c r="D134" s="290">
        <f>SUM(D132/D133)*100</f>
        <v>0</v>
      </c>
    </row>
    <row r="135" spans="1:4" ht="23.25" customHeight="1">
      <c r="A135" s="172">
        <v>49</v>
      </c>
      <c r="B135" s="672" t="s">
        <v>439</v>
      </c>
      <c r="C135" s="661"/>
      <c r="D135" s="290">
        <f>SUM(D113,D134)</f>
        <v>0.50080752</v>
      </c>
    </row>
    <row r="136" spans="1:4" ht="46.5" customHeight="1">
      <c r="A136" s="297" t="s">
        <v>440</v>
      </c>
      <c r="B136" s="672" t="s">
        <v>441</v>
      </c>
      <c r="C136" s="661"/>
      <c r="D136" s="413">
        <f>SUM(D114,D134)</f>
        <v>0</v>
      </c>
    </row>
    <row r="137" spans="1:4" ht="36.75" customHeight="1">
      <c r="A137" s="172">
        <v>50</v>
      </c>
      <c r="B137" s="925" t="s">
        <v>442</v>
      </c>
      <c r="C137" s="926"/>
      <c r="D137" s="414">
        <v>0.6958771</v>
      </c>
    </row>
    <row r="138" spans="1:5" ht="11.25" customHeight="1">
      <c r="A138" s="415"/>
      <c r="B138" s="942"/>
      <c r="C138" s="942"/>
      <c r="D138" s="942"/>
      <c r="E138" s="287"/>
    </row>
    <row r="139" spans="1:6" ht="29.25" customHeight="1">
      <c r="A139" s="933" t="s">
        <v>443</v>
      </c>
      <c r="B139" s="933"/>
      <c r="C139" s="933"/>
      <c r="D139" s="933"/>
      <c r="E139" s="802"/>
      <c r="F139" s="802"/>
    </row>
    <row r="140" spans="1:6" ht="40.5" customHeight="1">
      <c r="A140" s="935" t="s">
        <v>444</v>
      </c>
      <c r="B140" s="936"/>
      <c r="C140" s="936"/>
      <c r="D140" s="936"/>
      <c r="E140" s="805"/>
      <c r="F140" s="805"/>
    </row>
    <row r="141" spans="1:6" ht="29.25" customHeight="1">
      <c r="A141" s="149" t="s">
        <v>104</v>
      </c>
      <c r="B141" s="806" t="s">
        <v>445</v>
      </c>
      <c r="C141" s="665"/>
      <c r="D141" s="150" t="s">
        <v>106</v>
      </c>
      <c r="E141" s="802"/>
      <c r="F141" s="802"/>
    </row>
    <row r="142" spans="1:6" ht="63" customHeight="1">
      <c r="A142" s="175">
        <v>51</v>
      </c>
      <c r="B142" s="916" t="s">
        <v>446</v>
      </c>
      <c r="C142" s="813"/>
      <c r="D142" s="416">
        <v>0</v>
      </c>
      <c r="E142" s="802"/>
      <c r="F142" s="802"/>
    </row>
    <row r="143" spans="1:6" ht="132.75" customHeight="1">
      <c r="A143" s="222">
        <v>52</v>
      </c>
      <c r="B143" s="787" t="s">
        <v>447</v>
      </c>
      <c r="C143" s="788"/>
      <c r="D143" s="417">
        <v>0</v>
      </c>
      <c r="E143" s="802"/>
      <c r="F143" s="802"/>
    </row>
    <row r="144" spans="1:5" ht="30" customHeight="1">
      <c r="A144" s="172">
        <v>53</v>
      </c>
      <c r="B144" s="672" t="s">
        <v>448</v>
      </c>
      <c r="C144" s="661"/>
      <c r="D144" s="174">
        <f>SUM(D55)</f>
        <v>550521175</v>
      </c>
      <c r="E144" s="291"/>
    </row>
    <row r="145" spans="1:5" ht="21.75" customHeight="1">
      <c r="A145" s="172">
        <v>54</v>
      </c>
      <c r="B145" s="672" t="s">
        <v>449</v>
      </c>
      <c r="C145" s="661"/>
      <c r="D145" s="290">
        <f>SUM(D143/D144)*100</f>
        <v>0</v>
      </c>
      <c r="E145" s="291"/>
    </row>
    <row r="146" spans="1:5" ht="37.5" customHeight="1">
      <c r="A146" s="172">
        <v>55</v>
      </c>
      <c r="B146" s="787" t="s">
        <v>450</v>
      </c>
      <c r="C146" s="788"/>
      <c r="D146" s="264">
        <v>0</v>
      </c>
      <c r="E146" s="291"/>
    </row>
    <row r="147" spans="1:5" ht="55.5" customHeight="1">
      <c r="A147" s="172">
        <v>56</v>
      </c>
      <c r="B147" s="787" t="s">
        <v>451</v>
      </c>
      <c r="C147" s="788"/>
      <c r="D147" s="276">
        <v>0</v>
      </c>
      <c r="E147" s="291"/>
    </row>
    <row r="148" spans="1:5" ht="51" customHeight="1">
      <c r="A148" s="172">
        <v>57</v>
      </c>
      <c r="B148" s="787" t="s">
        <v>452</v>
      </c>
      <c r="C148" s="788"/>
      <c r="D148" s="264">
        <v>0</v>
      </c>
      <c r="E148" s="291"/>
    </row>
    <row r="149" spans="1:5" ht="18" customHeight="1">
      <c r="A149" s="940" t="s">
        <v>398</v>
      </c>
      <c r="B149" s="940"/>
      <c r="C149" s="940"/>
      <c r="D149" s="321" t="s">
        <v>453</v>
      </c>
      <c r="E149" s="291"/>
    </row>
    <row r="150" spans="1:5" ht="12" customHeight="1">
      <c r="A150" s="941"/>
      <c r="B150" s="941"/>
      <c r="C150" s="941"/>
      <c r="D150" s="941"/>
      <c r="E150" s="291"/>
    </row>
    <row r="151" spans="1:5" ht="29.25" customHeight="1">
      <c r="A151" s="149" t="s">
        <v>104</v>
      </c>
      <c r="B151" s="806" t="s">
        <v>445</v>
      </c>
      <c r="C151" s="665"/>
      <c r="D151" s="150" t="s">
        <v>106</v>
      </c>
      <c r="E151" s="291"/>
    </row>
    <row r="152" spans="1:4" ht="19.5" customHeight="1">
      <c r="A152" s="172">
        <v>58</v>
      </c>
      <c r="B152" s="672" t="s">
        <v>454</v>
      </c>
      <c r="C152" s="923"/>
      <c r="D152" s="418">
        <f>SUM(D148-D145)</f>
        <v>0</v>
      </c>
    </row>
    <row r="153" spans="1:4" ht="12" customHeight="1">
      <c r="A153" s="292"/>
      <c r="B153" s="292"/>
      <c r="C153" s="292"/>
      <c r="D153" s="292"/>
    </row>
    <row r="154" spans="1:4" ht="29.25" customHeight="1">
      <c r="A154" s="662" t="s">
        <v>455</v>
      </c>
      <c r="B154" s="662"/>
      <c r="C154" s="662"/>
      <c r="D154" s="662"/>
    </row>
    <row r="155" spans="1:4" ht="117.75" customHeight="1">
      <c r="A155" s="928" t="s">
        <v>456</v>
      </c>
      <c r="B155" s="929"/>
      <c r="C155" s="929"/>
      <c r="D155" s="930"/>
    </row>
    <row r="156" spans="1:4" ht="29.25" customHeight="1">
      <c r="A156" s="375" t="s">
        <v>104</v>
      </c>
      <c r="B156" s="884" t="s">
        <v>308</v>
      </c>
      <c r="C156" s="885"/>
      <c r="D156" s="150" t="s">
        <v>106</v>
      </c>
    </row>
    <row r="157" spans="1:4" ht="58.5" customHeight="1">
      <c r="A157" s="172">
        <v>59</v>
      </c>
      <c r="B157" s="787" t="s">
        <v>457</v>
      </c>
      <c r="C157" s="788"/>
      <c r="D157" s="419">
        <v>0</v>
      </c>
    </row>
    <row r="158" spans="1:4" ht="30.75" customHeight="1">
      <c r="A158" s="172">
        <v>60</v>
      </c>
      <c r="B158" s="787" t="s">
        <v>458</v>
      </c>
      <c r="C158" s="788"/>
      <c r="D158" s="174">
        <f>SUM(D55)</f>
        <v>550521175</v>
      </c>
    </row>
    <row r="159" spans="1:4" ht="25.5" customHeight="1">
      <c r="A159" s="172">
        <v>61</v>
      </c>
      <c r="B159" s="672" t="s">
        <v>459</v>
      </c>
      <c r="C159" s="661"/>
      <c r="D159" s="420">
        <f>SUM(D157/D158)*100</f>
        <v>0</v>
      </c>
    </row>
    <row r="160" spans="1:4" ht="49.5" customHeight="1">
      <c r="A160" s="172">
        <v>62</v>
      </c>
      <c r="B160" s="809" t="s">
        <v>460</v>
      </c>
      <c r="C160" s="810"/>
      <c r="D160" s="421">
        <v>0.6958771</v>
      </c>
    </row>
    <row r="161" spans="1:4" ht="12" customHeight="1">
      <c r="A161" s="310"/>
      <c r="B161" s="310"/>
      <c r="C161" s="310"/>
      <c r="D161" s="311"/>
    </row>
    <row r="162" spans="1:4" ht="24" customHeight="1">
      <c r="A162" s="662" t="s">
        <v>461</v>
      </c>
      <c r="B162" s="662"/>
      <c r="C162" s="662"/>
      <c r="D162" s="662"/>
    </row>
    <row r="163" spans="1:4" ht="147.75" customHeight="1">
      <c r="A163" s="891" t="s">
        <v>462</v>
      </c>
      <c r="B163" s="667"/>
      <c r="C163" s="667"/>
      <c r="D163" s="667"/>
    </row>
    <row r="164" spans="1:4" ht="29.25" customHeight="1">
      <c r="A164" s="263" t="s">
        <v>104</v>
      </c>
      <c r="B164" s="806" t="s">
        <v>463</v>
      </c>
      <c r="C164" s="665"/>
      <c r="D164" s="150" t="s">
        <v>106</v>
      </c>
    </row>
    <row r="165" spans="1:4" ht="47.25" customHeight="1">
      <c r="A165" s="182">
        <v>63</v>
      </c>
      <c r="B165" s="892" t="s">
        <v>464</v>
      </c>
      <c r="C165" s="893"/>
      <c r="D165" s="422">
        <v>-0.307314</v>
      </c>
    </row>
    <row r="166" spans="1:4" ht="47.25" customHeight="1">
      <c r="A166" s="172">
        <v>64</v>
      </c>
      <c r="B166" s="863" t="s">
        <v>465</v>
      </c>
      <c r="C166" s="864"/>
      <c r="D166" s="423">
        <v>0.338341</v>
      </c>
    </row>
    <row r="167" spans="1:4" ht="45.75" customHeight="1">
      <c r="A167" s="172">
        <v>65</v>
      </c>
      <c r="B167" s="863" t="s">
        <v>466</v>
      </c>
      <c r="C167" s="864"/>
      <c r="D167" s="423">
        <v>0</v>
      </c>
    </row>
    <row r="168" spans="1:4" ht="21" customHeight="1">
      <c r="A168" s="172">
        <v>66</v>
      </c>
      <c r="B168" s="889" t="s">
        <v>467</v>
      </c>
      <c r="C168" s="864"/>
      <c r="D168" s="424">
        <f>SUM(D165,D166,D167)</f>
        <v>0.031027000000000027</v>
      </c>
    </row>
    <row r="169" spans="1:4" ht="48" customHeight="1">
      <c r="A169" s="172">
        <v>67</v>
      </c>
      <c r="B169" s="861" t="s">
        <v>468</v>
      </c>
      <c r="C169" s="864"/>
      <c r="D169" s="423">
        <v>0.7269041</v>
      </c>
    </row>
    <row r="170" ht="12" customHeight="1">
      <c r="A170" s="256"/>
    </row>
    <row r="171" spans="1:4" ht="12" customHeight="1">
      <c r="A171" s="865" t="s">
        <v>398</v>
      </c>
      <c r="B171" s="865"/>
      <c r="C171" s="865"/>
      <c r="D171" s="321" t="s">
        <v>453</v>
      </c>
    </row>
    <row r="172" spans="1:4" ht="24" customHeight="1">
      <c r="A172" s="696" t="s">
        <v>469</v>
      </c>
      <c r="B172" s="696"/>
      <c r="C172" s="696"/>
      <c r="D172" s="696"/>
    </row>
    <row r="173" spans="1:4" ht="69" customHeight="1">
      <c r="A173" s="663" t="s">
        <v>470</v>
      </c>
      <c r="B173" s="890"/>
      <c r="C173" s="890"/>
      <c r="D173" s="890"/>
    </row>
    <row r="174" spans="1:4" ht="29.25" customHeight="1">
      <c r="A174" s="263" t="s">
        <v>104</v>
      </c>
      <c r="B174" s="806" t="s">
        <v>471</v>
      </c>
      <c r="C174" s="665"/>
      <c r="D174" s="150" t="s">
        <v>106</v>
      </c>
    </row>
    <row r="175" spans="1:4" ht="33.75" customHeight="1">
      <c r="A175" s="172">
        <v>68</v>
      </c>
      <c r="B175" s="861" t="s">
        <v>472</v>
      </c>
      <c r="C175" s="862"/>
      <c r="D175" s="160">
        <v>0.6723451</v>
      </c>
    </row>
    <row r="176" spans="1:4" ht="34.5" customHeight="1">
      <c r="A176" s="172">
        <v>69</v>
      </c>
      <c r="B176" s="861" t="s">
        <v>473</v>
      </c>
      <c r="C176" s="862"/>
      <c r="D176" s="426">
        <f>SUM(D55)</f>
        <v>550521175</v>
      </c>
    </row>
    <row r="177" spans="1:4" ht="33" customHeight="1">
      <c r="A177" s="172">
        <v>70</v>
      </c>
      <c r="B177" s="863" t="s">
        <v>474</v>
      </c>
      <c r="C177" s="862"/>
      <c r="D177" s="570">
        <f>SUM(500000/D176)*100</f>
        <v>0.0908230278335797</v>
      </c>
    </row>
    <row r="178" spans="1:4" ht="21.75" customHeight="1">
      <c r="A178" s="172">
        <v>71</v>
      </c>
      <c r="B178" s="861" t="s">
        <v>475</v>
      </c>
      <c r="C178" s="862"/>
      <c r="D178" s="160">
        <v>0</v>
      </c>
    </row>
    <row r="179" spans="1:4" ht="22.5" customHeight="1">
      <c r="A179" s="172">
        <v>72</v>
      </c>
      <c r="B179" s="863" t="s">
        <v>476</v>
      </c>
      <c r="C179" s="862"/>
      <c r="D179" s="427">
        <f>SUM(D175,D177,D178)</f>
        <v>0.7631681278335798</v>
      </c>
    </row>
    <row r="180" spans="1:4" ht="15" customHeight="1">
      <c r="A180" s="857"/>
      <c r="B180" s="857"/>
      <c r="C180" s="857"/>
      <c r="D180" s="857"/>
    </row>
    <row r="181" spans="1:4" ht="24" customHeight="1">
      <c r="A181" s="662" t="s">
        <v>477</v>
      </c>
      <c r="B181" s="662"/>
      <c r="C181" s="662"/>
      <c r="D181" s="662"/>
    </row>
    <row r="182" spans="1:4" ht="12" customHeight="1">
      <c r="A182" s="856"/>
      <c r="B182" s="856"/>
      <c r="C182" s="856"/>
      <c r="D182" s="856"/>
    </row>
    <row r="183" spans="1:4" ht="313.5" customHeight="1">
      <c r="A183" s="754" t="s">
        <v>478</v>
      </c>
      <c r="B183" s="811"/>
      <c r="C183" s="811"/>
      <c r="D183" s="811"/>
    </row>
    <row r="184" spans="1:4" ht="24" customHeight="1">
      <c r="A184" s="263" t="s">
        <v>104</v>
      </c>
      <c r="B184" s="806" t="s">
        <v>479</v>
      </c>
      <c r="C184" s="665"/>
      <c r="D184" s="150" t="s">
        <v>106</v>
      </c>
    </row>
    <row r="185" spans="1:4" ht="22.5" customHeight="1">
      <c r="A185" s="297">
        <v>73</v>
      </c>
      <c r="B185" s="860" t="s">
        <v>480</v>
      </c>
      <c r="C185" s="855"/>
      <c r="D185" s="428">
        <f>SUM(D14)</f>
        <v>0.6315117</v>
      </c>
    </row>
    <row r="186" spans="1:4" ht="260.25" customHeight="1">
      <c r="A186" s="297">
        <v>74</v>
      </c>
      <c r="B186" s="860" t="s">
        <v>481</v>
      </c>
      <c r="C186" s="855"/>
      <c r="D186" s="429">
        <f>SUM(D182,D184,D185)</f>
        <v>0.6315117</v>
      </c>
    </row>
    <row r="187" spans="1:4" ht="22.5" customHeight="1">
      <c r="A187" s="297">
        <v>75</v>
      </c>
      <c r="B187" s="854" t="s">
        <v>482</v>
      </c>
      <c r="C187" s="855"/>
      <c r="D187" s="428">
        <f>SUM(D186-D185)</f>
        <v>0</v>
      </c>
    </row>
    <row r="188" spans="1:4" ht="30.75" customHeight="1">
      <c r="A188" s="297">
        <v>76</v>
      </c>
      <c r="B188" s="858" t="s">
        <v>483</v>
      </c>
      <c r="C188" s="858"/>
      <c r="D188" s="430">
        <f>SUM(D38)</f>
        <v>420030213</v>
      </c>
    </row>
    <row r="189" spans="1:4" ht="22.5" customHeight="1">
      <c r="A189" s="297">
        <v>77</v>
      </c>
      <c r="B189" s="859" t="s">
        <v>484</v>
      </c>
      <c r="C189" s="859"/>
      <c r="D189" s="431">
        <f>SUM(D187*D188)/100</f>
        <v>0</v>
      </c>
    </row>
    <row r="190" spans="1:4" ht="33" customHeight="1">
      <c r="A190" s="297">
        <v>78</v>
      </c>
      <c r="B190" s="858" t="s">
        <v>485</v>
      </c>
      <c r="C190" s="858"/>
      <c r="D190" s="430">
        <f>SUM(D59)</f>
        <v>548468915</v>
      </c>
    </row>
    <row r="191" spans="1:4" ht="22.5" customHeight="1">
      <c r="A191" s="297">
        <v>79</v>
      </c>
      <c r="B191" s="859" t="s">
        <v>486</v>
      </c>
      <c r="C191" s="859"/>
      <c r="D191" s="432">
        <f>SUM(D189/D190)*100</f>
        <v>0</v>
      </c>
    </row>
    <row r="192" spans="1:4" ht="63" customHeight="1">
      <c r="A192" s="297">
        <v>80</v>
      </c>
      <c r="B192" s="858" t="s">
        <v>487</v>
      </c>
      <c r="C192" s="859"/>
      <c r="D192" s="433">
        <v>0</v>
      </c>
    </row>
    <row r="193" ht="22.5" customHeight="1">
      <c r="A193" s="256"/>
    </row>
    <row r="194" spans="1:4" ht="24" customHeight="1">
      <c r="A194" s="662" t="s">
        <v>488</v>
      </c>
      <c r="B194" s="662"/>
      <c r="C194" s="662"/>
      <c r="D194" s="662"/>
    </row>
    <row r="195" ht="12" customHeight="1">
      <c r="A195" s="256"/>
    </row>
    <row r="196" spans="1:3" ht="15">
      <c r="A196" s="669" t="s">
        <v>189</v>
      </c>
      <c r="B196" s="669"/>
      <c r="C196" s="669"/>
    </row>
    <row r="197" spans="2:3" ht="15">
      <c r="B197" s="669"/>
      <c r="C197" s="669"/>
    </row>
    <row r="198" spans="1:4" ht="33.75" customHeight="1">
      <c r="A198" s="162"/>
      <c r="B198" s="670" t="s">
        <v>489</v>
      </c>
      <c r="C198" s="670"/>
      <c r="D198" s="348">
        <v>0.6721474</v>
      </c>
    </row>
    <row r="199" spans="1:4" ht="15.75">
      <c r="A199" s="162"/>
      <c r="B199" s="434" t="s">
        <v>322</v>
      </c>
      <c r="C199" s="435">
        <v>27</v>
      </c>
      <c r="D199" s="164"/>
    </row>
    <row r="200" spans="1:4" ht="69.75" customHeight="1">
      <c r="A200" s="162"/>
      <c r="B200" s="670" t="s">
        <v>490</v>
      </c>
      <c r="C200" s="670"/>
      <c r="D200" s="414">
        <v>0.7269041</v>
      </c>
    </row>
    <row r="201" spans="1:4" ht="15.75">
      <c r="A201" s="162"/>
      <c r="B201" s="164" t="s">
        <v>322</v>
      </c>
      <c r="C201" s="436">
        <v>67</v>
      </c>
      <c r="D201" s="164"/>
    </row>
    <row r="202" spans="1:4" ht="15.75">
      <c r="A202" s="162"/>
      <c r="B202" s="669" t="s">
        <v>491</v>
      </c>
      <c r="C202" s="669"/>
      <c r="D202" s="437">
        <v>0.76316813</v>
      </c>
    </row>
    <row r="203" spans="1:4" ht="15">
      <c r="A203" s="162"/>
      <c r="B203" s="162"/>
      <c r="C203" s="162"/>
      <c r="D203" s="164"/>
    </row>
    <row r="204" spans="1:4" ht="29.25" customHeight="1">
      <c r="A204" s="696" t="s">
        <v>492</v>
      </c>
      <c r="B204" s="696"/>
      <c r="C204" s="696"/>
      <c r="D204" s="696"/>
    </row>
    <row r="205" spans="1:4" ht="12" customHeight="1">
      <c r="A205" s="162"/>
      <c r="B205" s="162"/>
      <c r="C205" s="162"/>
      <c r="D205" s="164"/>
    </row>
    <row r="206" spans="1:4" ht="65.25" customHeight="1">
      <c r="A206" s="670" t="s">
        <v>493</v>
      </c>
      <c r="B206" s="669"/>
      <c r="C206" s="669"/>
      <c r="D206" s="669"/>
    </row>
    <row r="207" spans="1:4" ht="15">
      <c r="A207" s="162"/>
      <c r="B207" s="162"/>
      <c r="C207" s="162"/>
      <c r="D207" s="164"/>
    </row>
    <row r="208" spans="1:4" ht="15">
      <c r="A208" s="673" t="s">
        <v>196</v>
      </c>
      <c r="B208" s="676" t="s">
        <v>974</v>
      </c>
      <c r="C208" s="162"/>
      <c r="D208" s="164"/>
    </row>
    <row r="209" spans="1:4" ht="15">
      <c r="A209" s="673"/>
      <c r="B209" s="677"/>
      <c r="C209" s="162"/>
      <c r="D209" s="164"/>
    </row>
    <row r="210" spans="1:4" ht="15">
      <c r="A210" s="162"/>
      <c r="B210" s="162" t="s">
        <v>494</v>
      </c>
      <c r="C210" s="162"/>
      <c r="D210" s="164"/>
    </row>
    <row r="211" spans="1:4" ht="15">
      <c r="A211" s="673" t="s">
        <v>198</v>
      </c>
      <c r="B211" s="676"/>
      <c r="C211" s="162"/>
      <c r="D211" s="164"/>
    </row>
    <row r="212" spans="1:4" ht="15">
      <c r="A212" s="673"/>
      <c r="B212" s="677"/>
      <c r="C212" s="162"/>
      <c r="D212" s="312" t="s">
        <v>736</v>
      </c>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6" t="s">
        <v>496</v>
      </c>
      <c r="B216" s="666"/>
      <c r="C216" s="666"/>
      <c r="D216" s="164"/>
    </row>
    <row r="217" spans="1:4" ht="15">
      <c r="A217" s="667" t="s">
        <v>497</v>
      </c>
      <c r="B217" s="667"/>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tabSelected="1"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8" t="s">
        <v>94</v>
      </c>
      <c r="B1" s="668"/>
      <c r="C1" s="668"/>
      <c r="D1" s="57" t="s">
        <v>498</v>
      </c>
    </row>
    <row r="2" spans="1:13" ht="27" customHeight="1">
      <c r="A2" s="729" t="s">
        <v>499</v>
      </c>
      <c r="B2" s="729"/>
      <c r="C2" s="729"/>
      <c r="D2" s="170" t="s">
        <v>500</v>
      </c>
      <c r="E2" s="4"/>
      <c r="F2" s="4"/>
      <c r="G2" s="4"/>
      <c r="H2" s="4"/>
      <c r="I2" s="4"/>
      <c r="J2" s="4"/>
      <c r="K2" s="4"/>
      <c r="L2" s="4"/>
      <c r="M2" s="4"/>
    </row>
    <row r="3" spans="1:13" s="2" customFormat="1" ht="20.25">
      <c r="A3" s="59" t="s">
        <v>501</v>
      </c>
      <c r="B3" s="59"/>
      <c r="C3" s="59"/>
      <c r="D3" s="438"/>
      <c r="E3" s="439"/>
      <c r="F3" s="439"/>
      <c r="G3" s="439"/>
      <c r="H3" s="439"/>
      <c r="I3" s="439"/>
      <c r="J3" s="439"/>
      <c r="K3" s="439"/>
      <c r="L3" s="439"/>
      <c r="M3" s="439"/>
    </row>
    <row r="4" spans="1:11" ht="20.25">
      <c r="A4" s="721" t="s">
        <v>502</v>
      </c>
      <c r="B4" s="721"/>
      <c r="C4" s="721"/>
      <c r="D4" s="721"/>
      <c r="E4" s="4"/>
      <c r="F4" s="4"/>
      <c r="G4" s="4"/>
      <c r="H4" s="4"/>
      <c r="I4" s="4"/>
      <c r="J4" s="4"/>
      <c r="K4" s="4"/>
    </row>
    <row r="5" spans="1:13" ht="15.75" customHeight="1">
      <c r="A5" s="957" t="s">
        <v>503</v>
      </c>
      <c r="B5" s="957"/>
      <c r="C5" s="957"/>
      <c r="D5" s="957"/>
      <c r="E5" s="4"/>
      <c r="F5" s="4"/>
      <c r="G5" s="4"/>
      <c r="H5" s="4"/>
      <c r="I5" s="4"/>
      <c r="J5" s="4"/>
      <c r="K5" s="4"/>
      <c r="L5" s="4"/>
      <c r="M5" s="4"/>
    </row>
    <row r="6" spans="1:13" ht="213" customHeight="1">
      <c r="A6" s="766" t="s">
        <v>504</v>
      </c>
      <c r="B6" s="710"/>
      <c r="C6" s="710"/>
      <c r="D6" s="710"/>
      <c r="E6" s="4"/>
      <c r="F6" s="4"/>
      <c r="G6" s="4"/>
      <c r="H6" s="4"/>
      <c r="I6" s="4"/>
      <c r="J6" s="4"/>
      <c r="K6" s="4"/>
      <c r="L6" s="4"/>
      <c r="M6" s="4"/>
    </row>
    <row r="7" spans="1:13" ht="15.75">
      <c r="A7" s="696" t="s">
        <v>505</v>
      </c>
      <c r="B7" s="696"/>
      <c r="C7" s="696"/>
      <c r="D7" s="696"/>
      <c r="E7" s="4"/>
      <c r="F7" s="4"/>
      <c r="G7" s="4"/>
      <c r="H7" s="4"/>
      <c r="I7" s="4"/>
      <c r="J7" s="4"/>
      <c r="K7" s="4"/>
      <c r="L7" s="4"/>
      <c r="M7" s="4"/>
    </row>
    <row r="8" spans="1:13" ht="29.25" customHeight="1">
      <c r="A8" s="106" t="s">
        <v>104</v>
      </c>
      <c r="B8" s="688" t="s">
        <v>479</v>
      </c>
      <c r="C8" s="689"/>
      <c r="D8" s="106" t="s">
        <v>106</v>
      </c>
      <c r="E8" s="4"/>
      <c r="F8" s="4"/>
      <c r="G8" s="4"/>
      <c r="H8" s="4"/>
      <c r="I8" s="4"/>
      <c r="J8" s="4"/>
      <c r="K8" s="4"/>
      <c r="L8" s="4"/>
      <c r="M8" s="4"/>
    </row>
    <row r="9" spans="1:13" ht="110.25" customHeight="1">
      <c r="A9" s="172">
        <v>1</v>
      </c>
      <c r="B9" s="779" t="s">
        <v>506</v>
      </c>
      <c r="C9" s="780"/>
      <c r="D9" s="440"/>
      <c r="E9" s="4"/>
      <c r="F9" s="4"/>
      <c r="G9" s="4"/>
      <c r="H9" s="4"/>
      <c r="I9" s="4"/>
      <c r="J9" s="4"/>
      <c r="L9" s="4"/>
      <c r="M9" s="4"/>
    </row>
    <row r="10" spans="1:13" ht="36" customHeight="1">
      <c r="A10" s="172">
        <v>2</v>
      </c>
      <c r="B10" s="787" t="s">
        <v>507</v>
      </c>
      <c r="C10" s="788"/>
      <c r="D10" s="440"/>
      <c r="E10" s="4"/>
      <c r="F10" s="4"/>
      <c r="G10" s="4"/>
      <c r="H10" s="4"/>
      <c r="I10" s="4"/>
      <c r="J10" s="4"/>
      <c r="L10" s="4"/>
      <c r="M10" s="4"/>
    </row>
    <row r="11" spans="1:13" ht="21" customHeight="1">
      <c r="A11" s="172">
        <v>3</v>
      </c>
      <c r="B11" s="912" t="s">
        <v>508</v>
      </c>
      <c r="C11" s="789"/>
      <c r="D11" s="174">
        <f>SUM(D9*D10)/100</f>
        <v>0</v>
      </c>
      <c r="E11" s="4"/>
      <c r="F11" s="4"/>
      <c r="G11" s="4"/>
      <c r="H11" s="4"/>
      <c r="I11" s="4"/>
      <c r="J11" s="4"/>
      <c r="L11" s="4"/>
      <c r="M11" s="4"/>
    </row>
    <row r="12" spans="1:13" ht="142.5" customHeight="1">
      <c r="A12" s="175">
        <v>4</v>
      </c>
      <c r="B12" s="779" t="s">
        <v>509</v>
      </c>
      <c r="C12" s="786"/>
      <c r="D12" s="441"/>
      <c r="E12" s="4"/>
      <c r="F12" s="4"/>
      <c r="G12" s="4"/>
      <c r="H12" s="4"/>
      <c r="I12" s="4"/>
      <c r="J12" s="4"/>
      <c r="L12" s="4"/>
      <c r="M12" s="4"/>
    </row>
    <row r="13" spans="1:13" ht="32.25" customHeight="1">
      <c r="A13" s="175">
        <v>5</v>
      </c>
      <c r="B13" s="921" t="s">
        <v>510</v>
      </c>
      <c r="C13" s="922"/>
      <c r="D13" s="442"/>
      <c r="E13" s="4"/>
      <c r="F13" s="4"/>
      <c r="G13" s="4"/>
      <c r="H13" s="4"/>
      <c r="I13" s="4"/>
      <c r="J13" s="4"/>
      <c r="L13" s="4"/>
      <c r="M13" s="4"/>
    </row>
    <row r="14" spans="1:13" ht="15.75" customHeight="1">
      <c r="A14" s="172">
        <v>6</v>
      </c>
      <c r="B14" s="807" t="s">
        <v>511</v>
      </c>
      <c r="C14" s="808"/>
      <c r="D14" s="443"/>
      <c r="E14" s="4"/>
      <c r="F14" s="4"/>
      <c r="G14" s="4"/>
      <c r="H14" s="4"/>
      <c r="I14" s="4"/>
      <c r="J14" s="4"/>
      <c r="L14" s="4"/>
      <c r="M14" s="4"/>
    </row>
    <row r="15" spans="1:13" ht="142.5" customHeight="1">
      <c r="A15" s="182">
        <v>7</v>
      </c>
      <c r="B15" s="809" t="s">
        <v>512</v>
      </c>
      <c r="C15" s="917"/>
      <c r="D15" s="444"/>
      <c r="E15" s="4"/>
      <c r="F15" s="4"/>
      <c r="G15" s="4"/>
      <c r="H15" s="4"/>
      <c r="I15" s="4"/>
      <c r="J15" s="4"/>
      <c r="L15" s="4"/>
      <c r="M15" s="4"/>
    </row>
    <row r="16" spans="1:13" ht="15.75">
      <c r="A16" s="172">
        <v>8</v>
      </c>
      <c r="B16" s="809" t="s">
        <v>513</v>
      </c>
      <c r="C16" s="810"/>
      <c r="D16" s="445"/>
      <c r="E16" s="4"/>
      <c r="F16" s="4"/>
      <c r="G16" s="4"/>
      <c r="H16" s="4"/>
      <c r="I16" s="4"/>
      <c r="J16" s="4"/>
      <c r="L16" s="4"/>
      <c r="M16" s="4"/>
    </row>
    <row r="17" spans="1:13" ht="15.75">
      <c r="A17" s="172">
        <v>9</v>
      </c>
      <c r="B17" s="809" t="s">
        <v>514</v>
      </c>
      <c r="C17" s="810"/>
      <c r="D17" s="253">
        <f>SUM(D15*D16)/100</f>
        <v>0</v>
      </c>
      <c r="E17" s="4"/>
      <c r="F17" s="4"/>
      <c r="G17" s="4"/>
      <c r="H17" s="4"/>
      <c r="I17" s="4"/>
      <c r="J17" s="4"/>
      <c r="L17" s="4"/>
      <c r="M17" s="4"/>
    </row>
    <row r="18" spans="1:13" ht="18" customHeight="1">
      <c r="A18" s="953" t="s">
        <v>515</v>
      </c>
      <c r="B18" s="953"/>
      <c r="C18" s="953"/>
      <c r="D18" s="446" t="s">
        <v>516</v>
      </c>
      <c r="E18" s="4"/>
      <c r="F18" s="4"/>
      <c r="G18" s="4"/>
      <c r="H18" s="4"/>
      <c r="I18" s="4"/>
      <c r="J18" s="4"/>
      <c r="L18" s="4"/>
      <c r="M18" s="4"/>
    </row>
    <row r="19" spans="1:13" ht="18" customHeight="1">
      <c r="A19" s="447"/>
      <c r="B19" s="447"/>
      <c r="C19" s="447"/>
      <c r="D19" s="448"/>
      <c r="E19" s="4"/>
      <c r="F19" s="4"/>
      <c r="G19" s="4"/>
      <c r="H19" s="4"/>
      <c r="I19" s="4"/>
      <c r="J19" s="4"/>
      <c r="L19" s="4"/>
      <c r="M19" s="4"/>
    </row>
    <row r="20" spans="1:13" ht="15.75">
      <c r="A20" s="954" t="s">
        <v>517</v>
      </c>
      <c r="B20" s="955"/>
      <c r="C20" s="955"/>
      <c r="D20" s="956"/>
      <c r="E20" s="4"/>
      <c r="F20" s="4"/>
      <c r="G20" s="4"/>
      <c r="H20" s="4"/>
      <c r="I20" s="4"/>
      <c r="J20" s="4"/>
      <c r="L20" s="4"/>
      <c r="M20" s="4"/>
    </row>
    <row r="21" spans="1:13" ht="18" customHeight="1">
      <c r="A21" s="449"/>
      <c r="B21" s="449"/>
      <c r="C21" s="449"/>
      <c r="D21" s="448"/>
      <c r="E21" s="4"/>
      <c r="F21" s="4"/>
      <c r="G21" s="4"/>
      <c r="H21" s="4"/>
      <c r="I21" s="4"/>
      <c r="J21" s="4"/>
      <c r="L21" s="4"/>
      <c r="M21" s="4"/>
    </row>
    <row r="22" spans="1:13" ht="29.25" customHeight="1">
      <c r="A22" s="106" t="s">
        <v>104</v>
      </c>
      <c r="B22" s="688" t="s">
        <v>479</v>
      </c>
      <c r="C22" s="689"/>
      <c r="D22" s="106" t="s">
        <v>106</v>
      </c>
      <c r="E22" s="4"/>
      <c r="F22" s="4"/>
      <c r="G22" s="4"/>
      <c r="H22" s="4"/>
      <c r="I22" s="4"/>
      <c r="J22" s="4"/>
      <c r="L22" s="4"/>
      <c r="M22" s="4"/>
    </row>
    <row r="23" spans="1:13" ht="141.75" customHeight="1">
      <c r="A23" s="191">
        <v>10</v>
      </c>
      <c r="B23" s="921" t="s">
        <v>518</v>
      </c>
      <c r="C23" s="922"/>
      <c r="D23" s="450"/>
      <c r="E23" s="4"/>
      <c r="F23" s="4"/>
      <c r="G23" s="4"/>
      <c r="H23" s="4"/>
      <c r="I23" s="4"/>
      <c r="J23" s="4"/>
      <c r="L23" s="4"/>
      <c r="M23" s="4"/>
    </row>
    <row r="24" spans="1:13" ht="18" customHeight="1">
      <c r="A24" s="415"/>
      <c r="B24" s="451"/>
      <c r="C24" s="452"/>
      <c r="D24" s="453"/>
      <c r="E24" s="4"/>
      <c r="F24" s="4"/>
      <c r="G24" s="4"/>
      <c r="H24" s="4"/>
      <c r="I24" s="4"/>
      <c r="J24" s="4"/>
      <c r="L24" s="4"/>
      <c r="M24" s="4"/>
    </row>
    <row r="25" spans="1:13" ht="15.75">
      <c r="A25" s="950" t="s">
        <v>519</v>
      </c>
      <c r="B25" s="951"/>
      <c r="C25" s="951"/>
      <c r="D25" s="952"/>
      <c r="E25" s="4"/>
      <c r="F25" s="4"/>
      <c r="G25" s="4"/>
      <c r="H25" s="4"/>
      <c r="I25" s="4"/>
      <c r="J25" s="4"/>
      <c r="L25" s="4"/>
      <c r="M25" s="4"/>
    </row>
    <row r="26" spans="1:13" ht="15" customHeight="1">
      <c r="A26" s="454"/>
      <c r="B26" s="203"/>
      <c r="C26" s="336"/>
      <c r="D26" s="453"/>
      <c r="E26" s="4"/>
      <c r="F26" s="4"/>
      <c r="G26" s="4"/>
      <c r="H26" s="4"/>
      <c r="I26" s="4"/>
      <c r="J26" s="4"/>
      <c r="L26" s="4"/>
      <c r="M26" s="4"/>
    </row>
    <row r="27" spans="1:9" ht="29.25" customHeight="1">
      <c r="A27" s="229" t="s">
        <v>104</v>
      </c>
      <c r="B27" s="826" t="s">
        <v>105</v>
      </c>
      <c r="C27" s="827"/>
      <c r="D27" s="229" t="s">
        <v>106</v>
      </c>
      <c r="E27" s="4"/>
      <c r="F27" s="4"/>
      <c r="G27" s="4"/>
      <c r="H27" s="4"/>
      <c r="I27" s="4"/>
    </row>
    <row r="28" spans="1:9" ht="106.5" customHeight="1">
      <c r="A28" s="191">
        <v>1</v>
      </c>
      <c r="B28" s="921" t="s">
        <v>520</v>
      </c>
      <c r="C28" s="922"/>
      <c r="D28" s="455"/>
      <c r="E28" s="4"/>
      <c r="F28" s="4"/>
      <c r="G28" s="4"/>
      <c r="H28" s="4"/>
      <c r="I28" s="4"/>
    </row>
    <row r="29" spans="1:13" ht="34.5" customHeight="1">
      <c r="A29" s="172">
        <v>2</v>
      </c>
      <c r="B29" s="787" t="s">
        <v>521</v>
      </c>
      <c r="C29" s="788"/>
      <c r="D29" s="456"/>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7" t="s">
        <v>523</v>
      </c>
      <c r="C31" s="917"/>
      <c r="D31" s="457"/>
      <c r="E31" s="4"/>
      <c r="F31" s="4"/>
      <c r="G31" s="4"/>
      <c r="H31" s="4"/>
      <c r="I31" s="4"/>
      <c r="J31" s="4"/>
      <c r="K31" s="4"/>
      <c r="L31" s="4"/>
      <c r="M31" s="4"/>
    </row>
    <row r="32" spans="1:13" ht="36.75" customHeight="1">
      <c r="A32" s="172">
        <v>5</v>
      </c>
      <c r="B32" s="787" t="s">
        <v>524</v>
      </c>
      <c r="C32" s="788"/>
      <c r="D32" s="458"/>
      <c r="E32" s="4"/>
      <c r="F32" s="4"/>
      <c r="G32" s="4"/>
      <c r="H32" s="4"/>
      <c r="I32" s="4"/>
      <c r="J32" s="4"/>
      <c r="K32" s="4"/>
      <c r="L32" s="4"/>
      <c r="M32" s="4"/>
    </row>
    <row r="33" spans="1:13" ht="15.75">
      <c r="A33" s="172">
        <v>6</v>
      </c>
      <c r="B33" s="912" t="s">
        <v>525</v>
      </c>
      <c r="C33" s="789"/>
      <c r="D33" s="346">
        <f>SUM(D31*D32)/100</f>
        <v>0</v>
      </c>
      <c r="E33" s="4"/>
      <c r="F33" s="4"/>
      <c r="G33" s="4"/>
      <c r="H33" s="4"/>
      <c r="I33" s="4"/>
      <c r="J33" s="4"/>
      <c r="K33" s="4"/>
      <c r="L33" s="4"/>
      <c r="M33" s="4"/>
    </row>
    <row r="34" spans="1:4" ht="142.5" customHeight="1">
      <c r="A34" s="172">
        <v>7</v>
      </c>
      <c r="B34" s="672" t="s">
        <v>526</v>
      </c>
      <c r="C34" s="949"/>
      <c r="D34" s="440"/>
    </row>
    <row r="35" spans="1:4" ht="15.75">
      <c r="A35" s="256"/>
      <c r="B35" s="459"/>
      <c r="C35" s="1"/>
      <c r="D35" s="460"/>
    </row>
    <row r="36" spans="1:7" ht="15.75">
      <c r="A36" s="662" t="s">
        <v>527</v>
      </c>
      <c r="B36" s="662"/>
      <c r="C36" s="662"/>
      <c r="D36" s="662"/>
      <c r="G36" s="168"/>
    </row>
    <row r="37" spans="1:7" ht="16.5" customHeight="1">
      <c r="A37" s="931"/>
      <c r="B37" s="932"/>
      <c r="C37" s="932"/>
      <c r="D37" s="932"/>
      <c r="G37" s="168"/>
    </row>
    <row r="38" spans="1:4" ht="29.25" customHeight="1">
      <c r="A38" s="106" t="s">
        <v>104</v>
      </c>
      <c r="B38" s="688" t="s">
        <v>479</v>
      </c>
      <c r="C38" s="689"/>
      <c r="D38" s="106" t="s">
        <v>106</v>
      </c>
    </row>
    <row r="39" spans="1:4" ht="90" customHeight="1">
      <c r="A39" s="172">
        <v>1</v>
      </c>
      <c r="B39" s="812" t="s">
        <v>528</v>
      </c>
      <c r="C39" s="915"/>
      <c r="D39" s="461"/>
    </row>
    <row r="40" spans="1:4" ht="30.75" customHeight="1">
      <c r="A40" s="175">
        <v>2</v>
      </c>
      <c r="B40" s="812" t="s">
        <v>529</v>
      </c>
      <c r="C40" s="915"/>
      <c r="D40" s="462"/>
    </row>
    <row r="41" spans="1:4" ht="16.5" customHeight="1">
      <c r="A41" s="172">
        <v>3</v>
      </c>
      <c r="B41" s="916" t="s">
        <v>530</v>
      </c>
      <c r="C41" s="915"/>
      <c r="D41" s="174">
        <f>SUM(D39*D40)/100</f>
        <v>0</v>
      </c>
    </row>
    <row r="42" spans="1:4" ht="18.75" customHeight="1">
      <c r="A42" s="182"/>
      <c r="B42" s="463"/>
      <c r="C42" s="464"/>
      <c r="D42" s="268"/>
    </row>
    <row r="43" spans="1:4" ht="18" customHeight="1">
      <c r="A43" s="947" t="s">
        <v>515</v>
      </c>
      <c r="B43" s="947"/>
      <c r="C43" s="947"/>
      <c r="D43" s="321" t="s">
        <v>531</v>
      </c>
    </row>
    <row r="44" spans="1:4" ht="18" customHeight="1">
      <c r="A44" s="447"/>
      <c r="B44" s="447"/>
      <c r="C44" s="447"/>
      <c r="D44" s="448"/>
    </row>
    <row r="45" spans="1:4" ht="18" customHeight="1">
      <c r="A45" s="946" t="s">
        <v>532</v>
      </c>
      <c r="B45" s="946"/>
      <c r="C45" s="946"/>
      <c r="D45" s="946"/>
    </row>
    <row r="46" spans="1:4" ht="18" customHeight="1">
      <c r="A46" s="465"/>
      <c r="B46" s="465"/>
      <c r="C46" s="465"/>
      <c r="D46" s="448"/>
    </row>
    <row r="47" spans="1:4" ht="20.25" customHeight="1">
      <c r="A47" s="374" t="s">
        <v>104</v>
      </c>
      <c r="B47" s="884" t="s">
        <v>479</v>
      </c>
      <c r="C47" s="885"/>
      <c r="D47" s="148" t="s">
        <v>106</v>
      </c>
    </row>
    <row r="48" spans="1:4" ht="125.25" customHeight="1">
      <c r="A48" s="172">
        <v>4</v>
      </c>
      <c r="B48" s="948" t="s">
        <v>533</v>
      </c>
      <c r="C48" s="948"/>
      <c r="D48" s="466"/>
    </row>
    <row r="49" spans="1:4" ht="15.75">
      <c r="A49" s="256"/>
      <c r="B49" s="376"/>
      <c r="C49" s="376"/>
      <c r="D49" s="467"/>
    </row>
    <row r="50" spans="1:4" ht="19.5" customHeight="1">
      <c r="A50" s="946" t="s">
        <v>534</v>
      </c>
      <c r="B50" s="946"/>
      <c r="C50" s="946"/>
      <c r="D50" s="946"/>
    </row>
    <row r="51" spans="1:4" ht="15.75">
      <c r="A51" s="256"/>
      <c r="B51" s="944"/>
      <c r="C51" s="944"/>
      <c r="D51" s="468"/>
    </row>
    <row r="52" spans="1:4" ht="15.75">
      <c r="A52" s="374" t="s">
        <v>104</v>
      </c>
      <c r="B52" s="884" t="s">
        <v>479</v>
      </c>
      <c r="C52" s="885"/>
      <c r="D52" s="148" t="s">
        <v>106</v>
      </c>
    </row>
    <row r="53" spans="1:4" ht="111" customHeight="1">
      <c r="A53" s="172">
        <v>1</v>
      </c>
      <c r="B53" s="945" t="s">
        <v>535</v>
      </c>
      <c r="C53" s="945"/>
      <c r="D53" s="440"/>
    </row>
    <row r="54" spans="1:4" ht="15">
      <c r="A54" s="162"/>
      <c r="B54" s="162"/>
      <c r="C54" s="162"/>
      <c r="D54" s="164"/>
    </row>
    <row r="55" spans="1:4" ht="15">
      <c r="A55" s="162"/>
      <c r="B55" s="162"/>
      <c r="C55" s="162"/>
      <c r="D55" s="164"/>
    </row>
    <row r="56" spans="1:4" ht="15.75">
      <c r="A56" s="943" t="s">
        <v>496</v>
      </c>
      <c r="B56" s="943"/>
      <c r="C56" s="943"/>
      <c r="D56" s="164"/>
    </row>
    <row r="57" spans="1:4" ht="15">
      <c r="A57" s="667" t="s">
        <v>536</v>
      </c>
      <c r="B57" s="667"/>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8" t="s">
        <v>94</v>
      </c>
      <c r="B1" s="668"/>
      <c r="C1" s="668"/>
      <c r="D1" s="57" t="s">
        <v>537</v>
      </c>
    </row>
    <row r="2" spans="1:4" ht="42.75" customHeight="1">
      <c r="A2" s="962" t="s">
        <v>538</v>
      </c>
      <c r="B2" s="962"/>
      <c r="C2" s="962"/>
      <c r="D2" s="170" t="s">
        <v>500</v>
      </c>
    </row>
    <row r="3" spans="1:4" ht="20.25">
      <c r="A3" s="721"/>
      <c r="B3" s="721"/>
      <c r="C3" s="721"/>
      <c r="D3" s="721"/>
    </row>
    <row r="4" spans="1:4" ht="15">
      <c r="A4" s="722" t="str">
        <f>(eff_desc)</f>
        <v>GLI-LIPSCOMB COUNTY (2022)</v>
      </c>
      <c r="B4" s="722"/>
      <c r="C4" s="723" t="s">
        <v>98</v>
      </c>
      <c r="D4" s="724"/>
    </row>
    <row r="5" spans="1:4" ht="15">
      <c r="A5" s="725" t="s">
        <v>539</v>
      </c>
      <c r="B5" s="726"/>
      <c r="C5" s="727" t="s">
        <v>540</v>
      </c>
      <c r="D5" s="728"/>
    </row>
    <row r="6" spans="1:4" ht="15" customHeight="1">
      <c r="A6" s="695"/>
      <c r="B6" s="695"/>
      <c r="C6" s="695"/>
      <c r="D6" s="695"/>
    </row>
    <row r="7" spans="1:4" ht="54.75" customHeight="1">
      <c r="A7" s="766" t="s">
        <v>541</v>
      </c>
      <c r="B7" s="710"/>
      <c r="C7" s="710"/>
      <c r="D7" s="710"/>
    </row>
    <row r="8" spans="1:4" ht="43.5" customHeight="1">
      <c r="A8" s="171"/>
      <c r="B8" s="60"/>
      <c r="C8" s="60"/>
      <c r="D8" s="60"/>
    </row>
    <row r="9" spans="1:4" ht="15.75">
      <c r="A9" s="696" t="s">
        <v>542</v>
      </c>
      <c r="B9" s="696"/>
      <c r="C9" s="696"/>
      <c r="D9" s="696"/>
    </row>
    <row r="10" spans="1:4" ht="139.5" customHeight="1">
      <c r="A10" s="703" t="s">
        <v>543</v>
      </c>
      <c r="B10" s="704"/>
      <c r="C10" s="704"/>
      <c r="D10" s="704"/>
    </row>
    <row r="11" spans="1:4" ht="15.75">
      <c r="A11" s="106" t="s">
        <v>104</v>
      </c>
      <c r="B11" s="688" t="s">
        <v>544</v>
      </c>
      <c r="C11" s="689"/>
      <c r="D11" s="106" t="s">
        <v>106</v>
      </c>
    </row>
    <row r="12" spans="1:4" ht="30.75" customHeight="1">
      <c r="A12" s="172">
        <v>1</v>
      </c>
      <c r="B12" s="779" t="s">
        <v>545</v>
      </c>
      <c r="C12" s="780"/>
      <c r="D12" s="276">
        <v>0</v>
      </c>
    </row>
    <row r="13" spans="1:4" ht="40.5" customHeight="1">
      <c r="A13" s="172">
        <v>2</v>
      </c>
      <c r="B13" s="787" t="s">
        <v>546</v>
      </c>
      <c r="C13" s="788"/>
      <c r="D13" s="276">
        <v>0</v>
      </c>
    </row>
    <row r="14" spans="1:4" ht="30.75" customHeight="1">
      <c r="A14" s="172">
        <v>3</v>
      </c>
      <c r="B14" s="787" t="s">
        <v>547</v>
      </c>
      <c r="C14" s="788"/>
      <c r="D14" s="174">
        <f>SUM(D12-D13)</f>
        <v>0</v>
      </c>
    </row>
    <row r="15" spans="1:4" ht="30.75" customHeight="1">
      <c r="A15" s="172">
        <v>4</v>
      </c>
      <c r="B15" s="960" t="s">
        <v>548</v>
      </c>
      <c r="C15" s="788"/>
      <c r="D15" s="264">
        <v>0</v>
      </c>
    </row>
    <row r="16" spans="1:4" ht="30.75" customHeight="1">
      <c r="A16" s="172">
        <v>5</v>
      </c>
      <c r="B16" s="787" t="s">
        <v>549</v>
      </c>
      <c r="C16" s="788"/>
      <c r="D16" s="290">
        <f>SUM(D14)*D15/100</f>
        <v>0</v>
      </c>
    </row>
    <row r="17" spans="1:4" ht="30.75" customHeight="1">
      <c r="A17" s="172">
        <v>6</v>
      </c>
      <c r="B17" s="787" t="s">
        <v>550</v>
      </c>
      <c r="C17" s="788"/>
      <c r="D17" s="290">
        <f>SUM(D16)*1.08</f>
        <v>0</v>
      </c>
    </row>
    <row r="18" spans="1:4" ht="30.75" customHeight="1">
      <c r="A18" s="172">
        <v>7</v>
      </c>
      <c r="B18" s="960" t="s">
        <v>551</v>
      </c>
      <c r="C18" s="961"/>
      <c r="D18" s="276">
        <v>0</v>
      </c>
    </row>
    <row r="19" spans="1:4" ht="40.5" customHeight="1">
      <c r="A19" s="172">
        <v>8</v>
      </c>
      <c r="B19" s="787" t="s">
        <v>552</v>
      </c>
      <c r="C19" s="788"/>
      <c r="D19" s="276">
        <v>0</v>
      </c>
    </row>
    <row r="20" spans="1:4" ht="30.75" customHeight="1">
      <c r="A20" s="172">
        <v>9</v>
      </c>
      <c r="B20" s="787" t="s">
        <v>553</v>
      </c>
      <c r="C20" s="788"/>
      <c r="D20" s="174">
        <f>SUM(D18-D19)</f>
        <v>0</v>
      </c>
    </row>
    <row r="21" spans="1:4" ht="30.75" customHeight="1">
      <c r="A21" s="172">
        <v>10</v>
      </c>
      <c r="B21" s="787" t="s">
        <v>554</v>
      </c>
      <c r="C21" s="788"/>
      <c r="D21" s="290" t="e">
        <f>SUM(D17/D20)*100</f>
        <v>#DIV/0!</v>
      </c>
    </row>
    <row r="22" spans="1:4" ht="30.75" customHeight="1">
      <c r="A22" s="172">
        <v>11</v>
      </c>
      <c r="B22" s="960" t="s">
        <v>555</v>
      </c>
      <c r="C22" s="961"/>
      <c r="D22" s="264">
        <v>0</v>
      </c>
    </row>
    <row r="23" spans="1:4" ht="30.75" customHeight="1">
      <c r="A23" s="172">
        <v>12</v>
      </c>
      <c r="B23" s="960" t="s">
        <v>556</v>
      </c>
      <c r="C23" s="961"/>
      <c r="D23" s="264">
        <v>0</v>
      </c>
    </row>
    <row r="24" spans="1:4" ht="30.75" customHeight="1">
      <c r="A24" s="172">
        <v>13</v>
      </c>
      <c r="B24" s="960" t="s">
        <v>557</v>
      </c>
      <c r="C24" s="961"/>
      <c r="D24" s="290" t="e">
        <f>SUM(D21:D23)</f>
        <v>#DIV/0!</v>
      </c>
    </row>
    <row r="26" spans="1:4" ht="15.75">
      <c r="A26" s="696" t="s">
        <v>558</v>
      </c>
      <c r="B26" s="696"/>
      <c r="C26" s="696"/>
      <c r="D26" s="696"/>
    </row>
    <row r="27" spans="1:4" ht="117" customHeight="1">
      <c r="A27" s="958" t="s">
        <v>559</v>
      </c>
      <c r="B27" s="959"/>
      <c r="C27" s="959"/>
      <c r="D27" s="959"/>
    </row>
    <row r="28" spans="1:4" ht="15.75">
      <c r="A28" s="106" t="s">
        <v>104</v>
      </c>
      <c r="B28" s="688" t="s">
        <v>544</v>
      </c>
      <c r="C28" s="689"/>
      <c r="D28" s="106" t="s">
        <v>106</v>
      </c>
    </row>
    <row r="29" spans="1:4" ht="21" customHeight="1">
      <c r="A29" s="172">
        <v>14</v>
      </c>
      <c r="B29" s="787" t="s">
        <v>560</v>
      </c>
      <c r="C29" s="788"/>
      <c r="D29" s="346">
        <f>SUM(D14)</f>
        <v>0</v>
      </c>
    </row>
    <row r="30" spans="1:4" ht="21" customHeight="1">
      <c r="A30" s="172">
        <v>15</v>
      </c>
      <c r="B30" s="960" t="s">
        <v>561</v>
      </c>
      <c r="C30" s="961"/>
      <c r="D30" s="264">
        <v>0</v>
      </c>
    </row>
    <row r="31" spans="1:4" ht="21" customHeight="1">
      <c r="A31" s="172">
        <v>16</v>
      </c>
      <c r="B31" s="787" t="s">
        <v>562</v>
      </c>
      <c r="C31" s="788"/>
      <c r="D31" s="346">
        <f>SUM(D29*D30)</f>
        <v>0</v>
      </c>
    </row>
    <row r="32" spans="1:4" ht="38.25" customHeight="1">
      <c r="A32" s="172">
        <v>17</v>
      </c>
      <c r="B32" s="787" t="s">
        <v>563</v>
      </c>
      <c r="C32" s="788"/>
      <c r="D32" s="346">
        <f>SUM(D31)*1.08/100</f>
        <v>0</v>
      </c>
    </row>
    <row r="33" spans="1:4" ht="21" customHeight="1">
      <c r="A33" s="172">
        <v>18</v>
      </c>
      <c r="B33" s="787" t="s">
        <v>564</v>
      </c>
      <c r="C33" s="788"/>
      <c r="D33" s="346" t="e">
        <f>SUM(D32/D20)*100</f>
        <v>#DIV/0!</v>
      </c>
    </row>
    <row r="36" spans="1:4" ht="15.75">
      <c r="A36" s="696" t="s">
        <v>565</v>
      </c>
      <c r="B36" s="696"/>
      <c r="C36" s="696"/>
      <c r="D36" s="696"/>
    </row>
    <row r="38" spans="1:4" ht="55.5" customHeight="1">
      <c r="A38" s="670" t="s">
        <v>566</v>
      </c>
      <c r="B38" s="669"/>
      <c r="C38" s="669"/>
      <c r="D38" s="669"/>
    </row>
    <row r="40" spans="1:2" ht="15" customHeight="1">
      <c r="A40" s="673" t="s">
        <v>196</v>
      </c>
      <c r="B40" s="676"/>
    </row>
    <row r="41" spans="1:2" ht="15" customHeight="1">
      <c r="A41" s="673"/>
      <c r="B41" s="677"/>
    </row>
    <row r="42" ht="15">
      <c r="B42" s="162" t="s">
        <v>567</v>
      </c>
    </row>
    <row r="43" spans="1:2" ht="15" customHeight="1">
      <c r="A43" s="673" t="s">
        <v>196</v>
      </c>
      <c r="B43" s="676"/>
    </row>
    <row r="44" spans="1:4" ht="15" customHeight="1">
      <c r="A44" s="673"/>
      <c r="B44" s="677"/>
      <c r="D44" s="312"/>
    </row>
    <row r="45" spans="2:4" ht="15">
      <c r="B45" s="162" t="s">
        <v>568</v>
      </c>
      <c r="D45" s="162" t="s">
        <v>200</v>
      </c>
    </row>
    <row r="47" spans="1:3" ht="15.75">
      <c r="A47" s="666" t="s">
        <v>496</v>
      </c>
      <c r="B47" s="666"/>
      <c r="C47" s="666"/>
    </row>
    <row r="48" spans="1:2" ht="14.25">
      <c r="A48" s="667" t="s">
        <v>569</v>
      </c>
      <c r="B48" s="667"/>
    </row>
    <row r="89" spans="1:4" ht="15.75">
      <c r="A89" s="666" t="s">
        <v>201</v>
      </c>
      <c r="B89" s="666"/>
      <c r="C89" s="666"/>
      <c r="D89" s="469" t="s">
        <v>570</v>
      </c>
    </row>
    <row r="90" ht="38.25">
      <c r="A90" s="470"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8" t="s">
        <v>94</v>
      </c>
      <c r="B1" s="668"/>
      <c r="C1" s="668"/>
      <c r="D1" s="57" t="s">
        <v>572</v>
      </c>
    </row>
    <row r="2" spans="1:4" ht="26.25" customHeight="1">
      <c r="A2" s="962" t="s">
        <v>573</v>
      </c>
      <c r="B2" s="962"/>
      <c r="C2" s="962"/>
      <c r="D2" s="170" t="s">
        <v>500</v>
      </c>
    </row>
    <row r="3" spans="1:4" ht="20.25">
      <c r="A3" s="721"/>
      <c r="B3" s="721"/>
      <c r="C3" s="721"/>
      <c r="D3" s="721"/>
    </row>
    <row r="4" spans="1:4" ht="15">
      <c r="A4" s="722" t="str">
        <f>(eff_desc)</f>
        <v>GLI-LIPSCOMB COUNTY (2022)</v>
      </c>
      <c r="B4" s="722"/>
      <c r="C4" s="723" t="s">
        <v>98</v>
      </c>
      <c r="D4" s="724"/>
    </row>
    <row r="5" spans="1:4" ht="15">
      <c r="A5" s="725" t="s">
        <v>539</v>
      </c>
      <c r="B5" s="726"/>
      <c r="C5" s="727" t="s">
        <v>540</v>
      </c>
      <c r="D5" s="728"/>
    </row>
    <row r="6" spans="1:4" ht="15" customHeight="1">
      <c r="A6" s="695"/>
      <c r="B6" s="695"/>
      <c r="C6" s="695"/>
      <c r="D6" s="695"/>
    </row>
    <row r="7" spans="1:4" ht="40.5" customHeight="1">
      <c r="A7" s="709" t="s">
        <v>574</v>
      </c>
      <c r="B7" s="710"/>
      <c r="C7" s="710"/>
      <c r="D7" s="710"/>
    </row>
    <row r="8" spans="1:4" ht="15.75">
      <c r="A8" s="696" t="s">
        <v>542</v>
      </c>
      <c r="B8" s="696"/>
      <c r="C8" s="696"/>
      <c r="D8" s="696"/>
    </row>
    <row r="9" spans="1:4" ht="143.25" customHeight="1">
      <c r="A9" s="703" t="s">
        <v>575</v>
      </c>
      <c r="B9" s="704"/>
      <c r="C9" s="704"/>
      <c r="D9" s="704"/>
    </row>
    <row r="10" spans="1:4" ht="15.75">
      <c r="A10" s="106" t="s">
        <v>104</v>
      </c>
      <c r="B10" s="688" t="s">
        <v>544</v>
      </c>
      <c r="C10" s="689"/>
      <c r="D10" s="106" t="s">
        <v>106</v>
      </c>
    </row>
    <row r="11" spans="1:4" ht="30.75" customHeight="1">
      <c r="A11" s="172">
        <v>1</v>
      </c>
      <c r="B11" s="779" t="s">
        <v>576</v>
      </c>
      <c r="C11" s="780"/>
      <c r="D11" s="276">
        <v>0</v>
      </c>
    </row>
    <row r="12" spans="1:4" ht="40.5" customHeight="1">
      <c r="A12" s="172">
        <v>2</v>
      </c>
      <c r="B12" s="787" t="s">
        <v>577</v>
      </c>
      <c r="C12" s="788"/>
      <c r="D12" s="276">
        <v>0</v>
      </c>
    </row>
    <row r="13" spans="1:4" ht="30.75" customHeight="1">
      <c r="A13" s="172">
        <v>3</v>
      </c>
      <c r="B13" s="787" t="s">
        <v>547</v>
      </c>
      <c r="C13" s="788"/>
      <c r="D13" s="174">
        <f>SUM(D11-D12)</f>
        <v>0</v>
      </c>
    </row>
    <row r="14" spans="1:4" ht="30.75" customHeight="1">
      <c r="A14" s="172">
        <v>4</v>
      </c>
      <c r="B14" s="960" t="s">
        <v>548</v>
      </c>
      <c r="C14" s="788"/>
      <c r="D14" s="264">
        <v>0</v>
      </c>
    </row>
    <row r="15" spans="1:4" ht="30.75" customHeight="1">
      <c r="A15" s="172">
        <v>5</v>
      </c>
      <c r="B15" s="787" t="s">
        <v>578</v>
      </c>
      <c r="C15" s="788"/>
      <c r="D15" s="290">
        <f>SUM(D13)*D14/100</f>
        <v>0</v>
      </c>
    </row>
    <row r="16" spans="1:4" ht="38.25" customHeight="1">
      <c r="A16" s="172">
        <v>6</v>
      </c>
      <c r="B16" s="787" t="s">
        <v>579</v>
      </c>
      <c r="C16" s="788"/>
      <c r="D16" s="290">
        <f>SUM(D15)*1.035</f>
        <v>0</v>
      </c>
    </row>
    <row r="17" spans="1:4" ht="30.75" customHeight="1">
      <c r="A17" s="172">
        <v>7</v>
      </c>
      <c r="B17" s="960" t="s">
        <v>551</v>
      </c>
      <c r="C17" s="961"/>
      <c r="D17" s="471">
        <v>0</v>
      </c>
    </row>
    <row r="18" spans="1:4" ht="40.5" customHeight="1">
      <c r="A18" s="172">
        <v>8</v>
      </c>
      <c r="B18" s="787" t="s">
        <v>552</v>
      </c>
      <c r="C18" s="788"/>
      <c r="D18" s="471">
        <v>0</v>
      </c>
    </row>
    <row r="19" spans="1:4" ht="30.75" customHeight="1">
      <c r="A19" s="172">
        <v>9</v>
      </c>
      <c r="B19" s="787" t="s">
        <v>553</v>
      </c>
      <c r="C19" s="788"/>
      <c r="D19" s="346">
        <f>SUM(D17-D18)</f>
        <v>0</v>
      </c>
    </row>
    <row r="20" spans="1:4" ht="30.75" customHeight="1">
      <c r="A20" s="172">
        <v>10</v>
      </c>
      <c r="B20" s="787" t="s">
        <v>554</v>
      </c>
      <c r="C20" s="788"/>
      <c r="D20" s="290" t="e">
        <f>SUM(D16/D19)*100</f>
        <v>#DIV/0!</v>
      </c>
    </row>
    <row r="21" spans="1:4" ht="30.75" customHeight="1">
      <c r="A21" s="172">
        <v>11</v>
      </c>
      <c r="B21" s="960" t="s">
        <v>555</v>
      </c>
      <c r="C21" s="961"/>
      <c r="D21" s="264">
        <v>0</v>
      </c>
    </row>
    <row r="22" spans="1:4" ht="30.75" customHeight="1">
      <c r="A22" s="172">
        <v>12</v>
      </c>
      <c r="B22" s="960" t="s">
        <v>556</v>
      </c>
      <c r="C22" s="961"/>
      <c r="D22" s="264">
        <v>0</v>
      </c>
    </row>
    <row r="23" spans="1:4" ht="46.5" customHeight="1">
      <c r="A23" s="172">
        <v>13</v>
      </c>
      <c r="B23" s="787" t="s">
        <v>580</v>
      </c>
      <c r="C23" s="788"/>
      <c r="D23" s="264">
        <v>0</v>
      </c>
    </row>
    <row r="24" spans="1:4" ht="48.75" customHeight="1">
      <c r="A24" s="172">
        <v>14</v>
      </c>
      <c r="B24" s="787" t="s">
        <v>581</v>
      </c>
      <c r="C24" s="788"/>
      <c r="D24" s="264">
        <v>0</v>
      </c>
    </row>
    <row r="26" spans="1:4" ht="15.75">
      <c r="A26" s="106" t="s">
        <v>104</v>
      </c>
      <c r="B26" s="688" t="s">
        <v>544</v>
      </c>
      <c r="C26" s="689"/>
      <c r="D26" s="106" t="s">
        <v>106</v>
      </c>
    </row>
    <row r="27" spans="1:4" ht="48.75" customHeight="1">
      <c r="A27" s="172">
        <v>15</v>
      </c>
      <c r="B27" s="787" t="s">
        <v>466</v>
      </c>
      <c r="C27" s="788"/>
      <c r="D27" s="264">
        <v>0</v>
      </c>
    </row>
    <row r="28" spans="1:4" ht="21" customHeight="1">
      <c r="A28" s="172">
        <v>16</v>
      </c>
      <c r="B28" s="809" t="s">
        <v>582</v>
      </c>
      <c r="C28" s="788"/>
      <c r="D28" s="290">
        <f>SUM(D23,D24,D27)</f>
        <v>0</v>
      </c>
    </row>
    <row r="29" spans="1:4" ht="21" customHeight="1">
      <c r="A29" s="172">
        <v>17</v>
      </c>
      <c r="B29" s="787" t="s">
        <v>583</v>
      </c>
      <c r="C29" s="788"/>
      <c r="D29" s="290" t="e">
        <f>SUM(D20,D21,D22,D28)</f>
        <v>#DIV/0!</v>
      </c>
    </row>
    <row r="30" spans="1:4" ht="21" customHeight="1">
      <c r="A30" s="256"/>
      <c r="B30" s="472"/>
      <c r="C30" s="472"/>
      <c r="D30" s="473"/>
    </row>
    <row r="31" spans="1:4" ht="21" customHeight="1">
      <c r="A31" s="696" t="s">
        <v>584</v>
      </c>
      <c r="B31" s="696"/>
      <c r="C31" s="696"/>
      <c r="D31" s="696"/>
    </row>
    <row r="32" spans="1:4" ht="64.5" customHeight="1">
      <c r="A32" s="891" t="s">
        <v>585</v>
      </c>
      <c r="B32" s="667"/>
      <c r="C32" s="667"/>
      <c r="D32" s="667"/>
    </row>
    <row r="33" spans="1:4" ht="18.75" customHeight="1">
      <c r="A33" s="106" t="s">
        <v>104</v>
      </c>
      <c r="B33" s="688" t="s">
        <v>544</v>
      </c>
      <c r="C33" s="689"/>
      <c r="D33" s="106" t="s">
        <v>106</v>
      </c>
    </row>
    <row r="34" spans="1:4" ht="21" customHeight="1">
      <c r="A34" s="172">
        <v>18</v>
      </c>
      <c r="B34" s="787" t="s">
        <v>560</v>
      </c>
      <c r="C34" s="788"/>
      <c r="D34" s="211">
        <f>SUM(D13)</f>
        <v>0</v>
      </c>
    </row>
    <row r="35" spans="1:4" ht="21" customHeight="1">
      <c r="A35" s="182">
        <v>19</v>
      </c>
      <c r="B35" s="963" t="s">
        <v>561</v>
      </c>
      <c r="C35" s="964"/>
      <c r="D35" s="266">
        <v>0</v>
      </c>
    </row>
    <row r="36" spans="1:4" ht="21" customHeight="1">
      <c r="A36" s="172">
        <v>20</v>
      </c>
      <c r="B36" s="787" t="s">
        <v>586</v>
      </c>
      <c r="C36" s="788"/>
      <c r="D36" s="346">
        <f>SUM(D34*D35)</f>
        <v>0</v>
      </c>
    </row>
    <row r="37" spans="1:4" ht="32.25" customHeight="1">
      <c r="A37" s="172">
        <v>21</v>
      </c>
      <c r="B37" s="787" t="s">
        <v>587</v>
      </c>
      <c r="C37" s="788"/>
      <c r="D37" s="474">
        <f>SUM(D36)*1.035</f>
        <v>0</v>
      </c>
    </row>
    <row r="38" spans="1:4" ht="33" customHeight="1">
      <c r="A38" s="172">
        <v>22</v>
      </c>
      <c r="B38" s="787" t="s">
        <v>588</v>
      </c>
      <c r="C38" s="788"/>
      <c r="D38" s="425" t="e">
        <f>SUM(D37/D19)*100</f>
        <v>#DIV/0!</v>
      </c>
    </row>
    <row r="39" spans="1:4" ht="15.75">
      <c r="A39" s="172">
        <v>23</v>
      </c>
      <c r="B39" s="787" t="s">
        <v>589</v>
      </c>
      <c r="C39" s="788"/>
      <c r="D39" s="425" t="e">
        <f>SUM(D38,D28)</f>
        <v>#DIV/0!</v>
      </c>
    </row>
    <row r="42" spans="1:4" ht="15.75">
      <c r="A42" s="696" t="s">
        <v>565</v>
      </c>
      <c r="B42" s="696"/>
      <c r="C42" s="696"/>
      <c r="D42" s="696"/>
    </row>
    <row r="44" spans="1:4" ht="55.5" customHeight="1">
      <c r="A44" s="670" t="s">
        <v>590</v>
      </c>
      <c r="B44" s="669"/>
      <c r="C44" s="669"/>
      <c r="D44" s="669"/>
    </row>
    <row r="46" spans="1:2" ht="15" customHeight="1">
      <c r="A46" s="673" t="s">
        <v>196</v>
      </c>
      <c r="B46" s="676"/>
    </row>
    <row r="47" spans="1:2" ht="15" customHeight="1">
      <c r="A47" s="673"/>
      <c r="B47" s="677"/>
    </row>
    <row r="48" ht="15">
      <c r="B48" s="162" t="s">
        <v>567</v>
      </c>
    </row>
    <row r="49" spans="1:2" ht="15" customHeight="1">
      <c r="A49" s="673" t="s">
        <v>196</v>
      </c>
      <c r="B49" s="676"/>
    </row>
    <row r="50" spans="1:4" ht="15" customHeight="1">
      <c r="A50" s="673"/>
      <c r="B50" s="677"/>
      <c r="D50" s="312"/>
    </row>
    <row r="51" spans="2:4" ht="15">
      <c r="B51" s="162" t="s">
        <v>568</v>
      </c>
      <c r="D51" s="162" t="s">
        <v>200</v>
      </c>
    </row>
    <row r="53" spans="1:3" ht="15.75">
      <c r="A53" s="666" t="s">
        <v>496</v>
      </c>
      <c r="B53" s="666"/>
      <c r="C53" s="666"/>
    </row>
    <row r="54" spans="1:2" ht="14.25">
      <c r="A54" s="667" t="s">
        <v>591</v>
      </c>
      <c r="B54" s="667"/>
    </row>
    <row r="96" spans="1:4" ht="15.75">
      <c r="A96" s="666" t="s">
        <v>496</v>
      </c>
      <c r="B96" s="666"/>
      <c r="C96" s="666"/>
      <c r="D96" s="469" t="s">
        <v>570</v>
      </c>
    </row>
    <row r="97" ht="38.25">
      <c r="A97" s="470"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7">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3" t="s">
        <v>593</v>
      </c>
      <c r="B1" s="993"/>
      <c r="C1" s="993"/>
      <c r="D1" s="993"/>
      <c r="E1" s="993"/>
      <c r="F1" s="993"/>
      <c r="G1" s="993"/>
      <c r="H1" s="993"/>
      <c r="I1" s="993"/>
      <c r="J1" s="993"/>
      <c r="K1" s="993"/>
      <c r="L1" s="993"/>
      <c r="M1" s="993"/>
    </row>
    <row r="2" spans="1:13" ht="30">
      <c r="A2" s="994" t="s">
        <v>594</v>
      </c>
      <c r="B2" s="994"/>
      <c r="C2" s="994"/>
      <c r="D2" s="994"/>
      <c r="E2" s="994"/>
      <c r="F2" s="994"/>
      <c r="G2" s="994"/>
      <c r="H2" s="994"/>
      <c r="I2" s="994"/>
      <c r="J2" s="994"/>
      <c r="K2" s="994"/>
      <c r="L2" s="994"/>
      <c r="M2" s="994"/>
    </row>
    <row r="3" spans="1:13" ht="15.75">
      <c r="A3" s="996"/>
      <c r="B3" s="996"/>
      <c r="C3" s="996"/>
      <c r="D3" s="996"/>
      <c r="E3" s="996"/>
      <c r="F3" s="996"/>
      <c r="G3" s="996"/>
      <c r="H3" s="996"/>
      <c r="I3" s="996"/>
      <c r="J3" s="996"/>
      <c r="K3" s="996"/>
      <c r="L3" s="996"/>
      <c r="M3" s="996"/>
    </row>
    <row r="4" spans="1:13" ht="15.75">
      <c r="A4" s="984"/>
      <c r="B4" s="984"/>
      <c r="C4" s="984"/>
      <c r="D4" s="984"/>
      <c r="E4" s="984"/>
      <c r="F4" s="984"/>
      <c r="G4" s="984"/>
      <c r="H4" s="984"/>
      <c r="I4" s="984"/>
      <c r="J4" s="984"/>
      <c r="K4" s="984"/>
      <c r="L4" s="984"/>
      <c r="M4" s="984"/>
    </row>
    <row r="5" spans="1:13" ht="15.75">
      <c r="A5" s="977" t="s">
        <v>595</v>
      </c>
      <c r="B5" s="977"/>
      <c r="C5" s="986" t="str">
        <f>(eff_desc)</f>
        <v>GLI-LIPSCOMB COUNTY (2022)</v>
      </c>
      <c r="D5" s="986"/>
      <c r="E5" s="986"/>
      <c r="F5" s="986"/>
      <c r="G5" s="986"/>
      <c r="H5" s="986"/>
      <c r="I5" s="986"/>
      <c r="J5" s="986"/>
      <c r="K5" s="986"/>
      <c r="L5" s="986"/>
      <c r="M5" s="986"/>
    </row>
    <row r="6" spans="1:13" ht="15.75">
      <c r="A6" s="977"/>
      <c r="B6" s="977"/>
      <c r="C6" s="476"/>
      <c r="D6" s="476"/>
      <c r="E6" s="476"/>
      <c r="F6" s="476"/>
      <c r="G6" s="476"/>
      <c r="H6" s="977" t="s">
        <v>596</v>
      </c>
      <c r="I6" s="977"/>
      <c r="J6" s="977"/>
      <c r="K6" s="977"/>
      <c r="L6" s="977"/>
      <c r="M6" s="977"/>
    </row>
    <row r="7" spans="1:13" ht="15.75">
      <c r="A7" s="477" t="s">
        <v>597</v>
      </c>
      <c r="B7" s="995">
        <f>SUM('No New Revenue'!L2)</f>
        <v>2022</v>
      </c>
      <c r="C7" s="995"/>
      <c r="D7" s="995"/>
      <c r="E7" s="977" t="s">
        <v>598</v>
      </c>
      <c r="F7" s="977"/>
      <c r="G7" s="977"/>
      <c r="H7" s="995" t="str">
        <f>(eff_desc)</f>
        <v>GLI-LIPSCOMB COUNTY (2022)</v>
      </c>
      <c r="I7" s="995"/>
      <c r="J7" s="995"/>
      <c r="K7" s="995"/>
      <c r="L7" s="995"/>
      <c r="M7" s="995"/>
    </row>
    <row r="8" spans="1:13" ht="14.25" customHeight="1">
      <c r="A8" s="477"/>
      <c r="B8" s="985" t="s">
        <v>599</v>
      </c>
      <c r="C8" s="985"/>
      <c r="D8" s="985"/>
      <c r="E8" s="477"/>
      <c r="F8" s="477"/>
      <c r="G8" s="477"/>
      <c r="H8" s="985" t="s">
        <v>596</v>
      </c>
      <c r="I8" s="985"/>
      <c r="J8" s="985"/>
      <c r="K8" s="985"/>
      <c r="L8" s="985"/>
      <c r="M8" s="985"/>
    </row>
    <row r="9" spans="1:13" ht="18" customHeight="1">
      <c r="A9" s="977"/>
      <c r="B9" s="977"/>
      <c r="C9" s="977"/>
      <c r="D9" s="977"/>
      <c r="E9" s="977"/>
      <c r="F9" s="977"/>
      <c r="G9" s="977"/>
      <c r="H9" s="977"/>
      <c r="I9" s="977"/>
      <c r="J9" s="977"/>
      <c r="K9" s="977"/>
      <c r="L9" s="977"/>
      <c r="M9" s="977"/>
    </row>
    <row r="10" spans="1:13" ht="15.75">
      <c r="A10" s="756" t="s">
        <v>600</v>
      </c>
      <c r="B10" s="757"/>
      <c r="C10" s="757"/>
      <c r="D10" s="757"/>
      <c r="E10" s="757"/>
      <c r="F10" s="757"/>
      <c r="G10" s="757"/>
      <c r="H10" s="757"/>
      <c r="I10" s="757"/>
      <c r="J10" s="757"/>
      <c r="K10" s="757"/>
      <c r="L10" s="757"/>
      <c r="M10" s="757"/>
    </row>
    <row r="11" spans="1:13" ht="15.75">
      <c r="A11" s="757"/>
      <c r="B11" s="757"/>
      <c r="C11" s="757"/>
      <c r="D11" s="757"/>
      <c r="E11" s="757"/>
      <c r="F11" s="757"/>
      <c r="G11" s="757"/>
      <c r="H11" s="757"/>
      <c r="I11" s="757"/>
      <c r="J11" s="757"/>
      <c r="K11" s="757"/>
      <c r="L11" s="757"/>
      <c r="M11" s="757"/>
    </row>
    <row r="12" spans="1:13" ht="15.75">
      <c r="A12" s="757"/>
      <c r="B12" s="757"/>
      <c r="C12" s="757"/>
      <c r="D12" s="757"/>
      <c r="E12" s="757"/>
      <c r="F12" s="757"/>
      <c r="G12" s="757"/>
      <c r="H12" s="757"/>
      <c r="I12" s="757"/>
      <c r="J12" s="757"/>
      <c r="K12" s="757"/>
      <c r="L12" s="757"/>
      <c r="M12" s="757"/>
    </row>
    <row r="13" spans="1:13" ht="15.75" customHeight="1">
      <c r="A13" s="757"/>
      <c r="B13" s="757"/>
      <c r="C13" s="757"/>
      <c r="D13" s="757"/>
      <c r="E13" s="757"/>
      <c r="F13" s="757"/>
      <c r="G13" s="757"/>
      <c r="H13" s="757"/>
      <c r="I13" s="757"/>
      <c r="J13" s="757"/>
      <c r="K13" s="757"/>
      <c r="L13" s="757"/>
      <c r="M13" s="757"/>
    </row>
    <row r="14" spans="1:13" ht="15.75">
      <c r="A14" s="757"/>
      <c r="B14" s="757"/>
      <c r="C14" s="757"/>
      <c r="D14" s="757"/>
      <c r="E14" s="757"/>
      <c r="F14" s="757"/>
      <c r="G14" s="757"/>
      <c r="H14" s="757"/>
      <c r="I14" s="757"/>
      <c r="J14" s="757"/>
      <c r="K14" s="757"/>
      <c r="L14" s="757"/>
      <c r="M14" s="757"/>
    </row>
    <row r="15" spans="1:13" ht="21" customHeight="1">
      <c r="A15" s="977"/>
      <c r="B15" s="977"/>
      <c r="C15" s="977"/>
      <c r="D15" s="977"/>
      <c r="E15" s="977"/>
      <c r="F15" s="977"/>
      <c r="G15" s="977"/>
      <c r="H15" s="977"/>
      <c r="I15" s="977"/>
      <c r="J15" s="977"/>
      <c r="K15" s="977"/>
      <c r="L15" s="977"/>
      <c r="M15" s="977"/>
    </row>
    <row r="16" spans="1:13" ht="15.75">
      <c r="A16" s="477"/>
      <c r="B16" s="988"/>
      <c r="C16" s="988"/>
      <c r="D16" s="988"/>
      <c r="E16" s="988"/>
      <c r="F16" s="988"/>
      <c r="G16" s="988"/>
      <c r="H16" s="988"/>
      <c r="I16" s="988"/>
      <c r="J16" s="988"/>
      <c r="K16" s="988"/>
      <c r="L16" s="988"/>
      <c r="M16" s="988"/>
    </row>
    <row r="17" spans="1:13" ht="15.75">
      <c r="A17" s="477"/>
      <c r="B17" s="988" t="s">
        <v>601</v>
      </c>
      <c r="C17" s="988"/>
      <c r="D17" s="988"/>
      <c r="E17" s="988"/>
      <c r="F17" s="988"/>
      <c r="G17" s="988"/>
      <c r="H17" s="988"/>
      <c r="I17" s="988"/>
      <c r="J17" s="477"/>
      <c r="K17" s="998" t="s">
        <v>602</v>
      </c>
      <c r="L17" s="998"/>
      <c r="M17" s="477" t="s">
        <v>603</v>
      </c>
    </row>
    <row r="18" spans="1:13" ht="15.75">
      <c r="A18" s="977"/>
      <c r="B18" s="977"/>
      <c r="C18" s="977"/>
      <c r="D18" s="977"/>
      <c r="E18" s="977"/>
      <c r="F18" s="977"/>
      <c r="G18" s="977"/>
      <c r="H18" s="977"/>
      <c r="I18" s="977"/>
      <c r="J18" s="977"/>
      <c r="K18" s="977"/>
      <c r="L18" s="977"/>
      <c r="M18" s="977"/>
    </row>
    <row r="19" spans="1:13" ht="15.75">
      <c r="A19" s="477"/>
      <c r="B19" s="988" t="s">
        <v>604</v>
      </c>
      <c r="C19" s="988"/>
      <c r="D19" s="988"/>
      <c r="E19" s="988"/>
      <c r="F19" s="988"/>
      <c r="G19" s="988"/>
      <c r="H19" s="988"/>
      <c r="I19" s="988"/>
      <c r="J19" s="476"/>
      <c r="K19" s="998" t="s">
        <v>602</v>
      </c>
      <c r="L19" s="998"/>
      <c r="M19" s="477" t="s">
        <v>603</v>
      </c>
    </row>
    <row r="20" spans="1:13" ht="15.75">
      <c r="A20" s="975"/>
      <c r="B20" s="975"/>
      <c r="C20" s="975"/>
      <c r="D20" s="975"/>
      <c r="E20" s="975"/>
      <c r="F20" s="975"/>
      <c r="G20" s="975"/>
      <c r="H20" s="975"/>
      <c r="I20" s="975"/>
      <c r="J20" s="975"/>
      <c r="K20" s="975"/>
      <c r="L20" s="975"/>
      <c r="M20" s="975"/>
    </row>
    <row r="21" spans="1:13" ht="15.75">
      <c r="A21" s="477"/>
      <c r="B21" s="667" t="s">
        <v>605</v>
      </c>
      <c r="C21" s="667"/>
      <c r="D21" s="667"/>
      <c r="E21" s="667"/>
      <c r="F21" s="667"/>
      <c r="G21" s="667"/>
      <c r="H21" s="990"/>
      <c r="I21" s="990"/>
      <c r="J21" s="990"/>
      <c r="K21" s="989" t="s">
        <v>606</v>
      </c>
      <c r="L21" s="989"/>
      <c r="M21" s="989"/>
    </row>
    <row r="22" spans="1:13" ht="15.75">
      <c r="A22" s="477"/>
      <c r="B22" s="477"/>
      <c r="C22" s="477"/>
      <c r="D22" s="477"/>
      <c r="E22" s="477"/>
      <c r="F22" s="477"/>
      <c r="G22" s="477"/>
      <c r="H22" s="985" t="s">
        <v>607</v>
      </c>
      <c r="I22" s="985"/>
      <c r="J22" s="985"/>
      <c r="K22" s="477"/>
      <c r="L22" s="477"/>
      <c r="M22" s="477"/>
    </row>
    <row r="23" spans="1:13" ht="16.5" thickBot="1">
      <c r="A23" s="987"/>
      <c r="B23" s="987"/>
      <c r="C23" s="987"/>
      <c r="D23" s="987"/>
      <c r="E23" s="987"/>
      <c r="F23" s="987"/>
      <c r="G23" s="987"/>
      <c r="H23" s="987"/>
      <c r="I23" s="987"/>
      <c r="J23" s="987"/>
      <c r="K23" s="987"/>
      <c r="L23" s="987"/>
      <c r="M23" s="987"/>
    </row>
    <row r="24" spans="1:13" ht="15.75">
      <c r="A24" s="977"/>
      <c r="B24" s="977"/>
      <c r="C24" s="977"/>
      <c r="D24" s="977"/>
      <c r="E24" s="977"/>
      <c r="F24" s="977"/>
      <c r="G24" s="977"/>
      <c r="H24" s="977"/>
      <c r="I24" s="977"/>
      <c r="J24" s="977"/>
      <c r="K24" s="977"/>
      <c r="L24" s="977"/>
      <c r="M24" s="977"/>
    </row>
    <row r="25" spans="1:13" ht="15.75">
      <c r="A25" s="476"/>
      <c r="B25" s="476" t="s">
        <v>608</v>
      </c>
      <c r="C25" s="476"/>
      <c r="D25" s="476"/>
      <c r="E25" s="476"/>
      <c r="F25" s="476"/>
      <c r="G25" s="476"/>
      <c r="H25" s="476"/>
      <c r="I25" s="476"/>
      <c r="J25" s="476"/>
      <c r="K25" s="476"/>
      <c r="L25" s="476"/>
      <c r="M25" s="476"/>
    </row>
    <row r="26" spans="1:13" ht="31.5" customHeight="1">
      <c r="A26" s="476"/>
      <c r="B26" s="756" t="s">
        <v>609</v>
      </c>
      <c r="C26" s="757"/>
      <c r="D26" s="757"/>
      <c r="E26" s="757"/>
      <c r="F26" s="757"/>
      <c r="G26" s="757"/>
      <c r="H26" s="757"/>
      <c r="I26" s="757"/>
      <c r="J26" s="757"/>
      <c r="K26" s="757"/>
      <c r="L26" s="757"/>
      <c r="M26" s="757"/>
    </row>
    <row r="27" spans="1:13" ht="15.75" customHeight="1">
      <c r="A27" s="477"/>
      <c r="B27" s="477"/>
      <c r="C27" s="477"/>
      <c r="D27" s="477"/>
      <c r="E27" s="477"/>
      <c r="F27" s="477"/>
      <c r="G27" s="477"/>
      <c r="H27" s="477"/>
      <c r="I27" s="477"/>
      <c r="J27" s="477"/>
      <c r="K27" s="477"/>
      <c r="L27" s="477"/>
      <c r="M27" s="477"/>
    </row>
    <row r="28" spans="1:13" ht="15.75">
      <c r="A28" s="477"/>
      <c r="B28" s="477"/>
      <c r="C28" s="975" t="s">
        <v>610</v>
      </c>
      <c r="D28" s="975"/>
      <c r="E28" s="975"/>
      <c r="F28" s="975"/>
      <c r="G28" s="975"/>
      <c r="H28" s="975"/>
      <c r="I28" s="975"/>
      <c r="J28" s="975" t="s">
        <v>611</v>
      </c>
      <c r="K28" s="975"/>
      <c r="L28" s="477"/>
      <c r="M28" s="477"/>
    </row>
    <row r="29" spans="1:13" ht="15.75">
      <c r="A29" s="477"/>
      <c r="B29" s="477"/>
      <c r="C29" s="974"/>
      <c r="D29" s="974"/>
      <c r="E29" s="974"/>
      <c r="F29" s="974"/>
      <c r="G29" s="974"/>
      <c r="H29" s="974"/>
      <c r="I29" s="974"/>
      <c r="J29" s="974"/>
      <c r="K29" s="974"/>
      <c r="L29" s="478"/>
      <c r="M29" s="478"/>
    </row>
    <row r="30" spans="1:13" ht="15.75" customHeight="1">
      <c r="A30" s="479"/>
      <c r="B30" s="479"/>
      <c r="C30" s="976"/>
      <c r="D30" s="976"/>
      <c r="E30" s="976"/>
      <c r="F30" s="976"/>
      <c r="G30" s="976"/>
      <c r="H30" s="976"/>
      <c r="I30" s="976"/>
      <c r="J30" s="976"/>
      <c r="K30" s="976"/>
      <c r="L30" s="479"/>
      <c r="M30" s="479"/>
    </row>
    <row r="31" spans="1:13" ht="15.75">
      <c r="A31" s="477"/>
      <c r="B31" s="480"/>
      <c r="C31" s="974"/>
      <c r="D31" s="974"/>
      <c r="E31" s="974"/>
      <c r="F31" s="974"/>
      <c r="G31" s="974"/>
      <c r="H31" s="974"/>
      <c r="I31" s="974"/>
      <c r="J31" s="974"/>
      <c r="K31" s="974"/>
      <c r="L31" s="478"/>
      <c r="M31" s="478"/>
    </row>
    <row r="32" spans="1:13" ht="15.75" customHeight="1">
      <c r="A32" s="477"/>
      <c r="B32" s="477"/>
      <c r="C32" s="974"/>
      <c r="D32" s="974"/>
      <c r="E32" s="974"/>
      <c r="F32" s="974"/>
      <c r="G32" s="974"/>
      <c r="H32" s="974"/>
      <c r="I32" s="974"/>
      <c r="J32" s="974"/>
      <c r="K32" s="974"/>
      <c r="L32" s="477"/>
      <c r="M32" s="477"/>
    </row>
    <row r="33" spans="1:13" ht="15.75">
      <c r="A33" s="477"/>
      <c r="B33" s="480"/>
      <c r="C33" s="974"/>
      <c r="D33" s="974"/>
      <c r="E33" s="974"/>
      <c r="F33" s="974"/>
      <c r="G33" s="974"/>
      <c r="H33" s="974"/>
      <c r="I33" s="974"/>
      <c r="J33" s="974"/>
      <c r="K33" s="974"/>
      <c r="L33" s="478"/>
      <c r="M33" s="477"/>
    </row>
    <row r="34" spans="1:13" ht="15.75">
      <c r="A34" s="477"/>
      <c r="B34" s="480"/>
      <c r="C34" s="481"/>
      <c r="D34" s="481"/>
      <c r="E34" s="481"/>
      <c r="F34" s="481"/>
      <c r="G34" s="481"/>
      <c r="H34" s="481"/>
      <c r="I34" s="481"/>
      <c r="J34" s="481"/>
      <c r="K34" s="481"/>
      <c r="L34" s="478"/>
      <c r="M34" s="477"/>
    </row>
    <row r="35" spans="1:13" ht="15.75">
      <c r="A35" s="477"/>
      <c r="B35" s="480"/>
      <c r="C35" s="481"/>
      <c r="D35" s="481"/>
      <c r="E35" s="481"/>
      <c r="F35" s="481"/>
      <c r="G35" s="481"/>
      <c r="H35" s="481"/>
      <c r="I35" s="481"/>
      <c r="J35" s="481"/>
      <c r="K35" s="481"/>
      <c r="L35" s="478"/>
      <c r="M35" s="477"/>
    </row>
    <row r="36" spans="1:13" ht="15.75">
      <c r="A36" s="482"/>
      <c r="B36" s="483"/>
      <c r="C36" s="482"/>
      <c r="D36" s="482"/>
      <c r="E36" s="482"/>
      <c r="F36" s="482"/>
      <c r="G36" s="482"/>
      <c r="H36" s="482"/>
      <c r="I36" s="482"/>
      <c r="J36" s="482"/>
      <c r="K36" s="482"/>
      <c r="L36" s="482"/>
      <c r="M36" s="482"/>
    </row>
    <row r="37" spans="1:13" ht="15.75">
      <c r="A37" s="969" t="s">
        <v>612</v>
      </c>
      <c r="B37" s="969"/>
      <c r="C37" s="969"/>
      <c r="D37" s="969"/>
      <c r="E37" s="969"/>
      <c r="F37" s="969"/>
      <c r="G37" s="969"/>
      <c r="H37" s="969"/>
      <c r="I37" s="482"/>
      <c r="J37" s="482"/>
      <c r="K37" s="482"/>
      <c r="L37" s="482"/>
      <c r="M37" s="482"/>
    </row>
    <row r="38" spans="1:13" ht="35.25" customHeight="1">
      <c r="A38" s="971" t="s">
        <v>613</v>
      </c>
      <c r="B38" s="967"/>
      <c r="C38" s="967"/>
      <c r="D38" s="967"/>
      <c r="E38" s="967"/>
      <c r="F38" s="967"/>
      <c r="G38" s="967"/>
      <c r="H38" s="967"/>
      <c r="I38" s="967"/>
      <c r="J38" s="967"/>
      <c r="K38" s="967"/>
      <c r="L38" s="967"/>
      <c r="M38" s="967"/>
    </row>
    <row r="39" spans="1:13" ht="15.75">
      <c r="A39" s="482"/>
      <c r="B39" s="482"/>
      <c r="C39" s="482"/>
      <c r="D39" s="482"/>
      <c r="E39" s="482"/>
      <c r="F39" s="482"/>
      <c r="G39" s="482"/>
      <c r="H39" s="482"/>
      <c r="I39" s="482"/>
      <c r="J39" s="482"/>
      <c r="K39" s="482"/>
      <c r="L39" s="482"/>
      <c r="M39" s="482"/>
    </row>
    <row r="40" spans="1:13" ht="55.5" customHeight="1">
      <c r="A40" s="982" t="s">
        <v>614</v>
      </c>
      <c r="B40" s="982"/>
      <c r="C40" s="983" t="s">
        <v>615</v>
      </c>
      <c r="D40" s="983"/>
      <c r="E40" s="983"/>
      <c r="F40" s="983"/>
      <c r="G40" s="983" t="s">
        <v>616</v>
      </c>
      <c r="H40" s="983"/>
      <c r="I40" s="983"/>
      <c r="J40" s="485" t="s">
        <v>617</v>
      </c>
      <c r="K40" s="982" t="s">
        <v>618</v>
      </c>
      <c r="L40" s="982"/>
      <c r="M40" s="482"/>
    </row>
    <row r="41" spans="1:13" ht="15.75">
      <c r="A41" s="978"/>
      <c r="B41" s="979"/>
      <c r="C41" s="978"/>
      <c r="D41" s="981"/>
      <c r="E41" s="981"/>
      <c r="F41" s="979"/>
      <c r="G41" s="978"/>
      <c r="H41" s="981"/>
      <c r="I41" s="979"/>
      <c r="J41" s="486"/>
      <c r="K41" s="978"/>
      <c r="L41" s="979"/>
      <c r="M41" s="482"/>
    </row>
    <row r="42" spans="1:13" ht="15.75">
      <c r="A42" s="978"/>
      <c r="B42" s="979"/>
      <c r="C42" s="980"/>
      <c r="D42" s="980"/>
      <c r="E42" s="980"/>
      <c r="F42" s="980"/>
      <c r="G42" s="980"/>
      <c r="H42" s="980"/>
      <c r="I42" s="980"/>
      <c r="J42" s="486"/>
      <c r="K42" s="980"/>
      <c r="L42" s="980"/>
      <c r="M42" s="482"/>
    </row>
    <row r="43" spans="1:13" ht="15.75">
      <c r="A43" s="978"/>
      <c r="B43" s="979"/>
      <c r="C43" s="980"/>
      <c r="D43" s="980"/>
      <c r="E43" s="980"/>
      <c r="F43" s="980"/>
      <c r="G43" s="980"/>
      <c r="H43" s="980"/>
      <c r="I43" s="980"/>
      <c r="J43" s="486"/>
      <c r="K43" s="980"/>
      <c r="L43" s="980"/>
      <c r="M43" s="482"/>
    </row>
    <row r="44" spans="1:13" ht="15.75">
      <c r="A44" s="978"/>
      <c r="B44" s="979"/>
      <c r="C44" s="980"/>
      <c r="D44" s="980"/>
      <c r="E44" s="980"/>
      <c r="F44" s="980"/>
      <c r="G44" s="980"/>
      <c r="H44" s="980"/>
      <c r="I44" s="980"/>
      <c r="J44" s="486"/>
      <c r="K44" s="980"/>
      <c r="L44" s="980"/>
      <c r="M44" s="482"/>
    </row>
    <row r="45" spans="1:13" ht="15.75">
      <c r="A45" s="978"/>
      <c r="B45" s="979"/>
      <c r="C45" s="980"/>
      <c r="D45" s="980"/>
      <c r="E45" s="980"/>
      <c r="F45" s="980"/>
      <c r="G45" s="980"/>
      <c r="H45" s="980"/>
      <c r="I45" s="980"/>
      <c r="J45" s="486"/>
      <c r="K45" s="980"/>
      <c r="L45" s="980"/>
      <c r="M45" s="482"/>
    </row>
    <row r="46" spans="1:13" ht="15.75">
      <c r="A46" s="978"/>
      <c r="B46" s="979"/>
      <c r="C46" s="980"/>
      <c r="D46" s="980"/>
      <c r="E46" s="980"/>
      <c r="F46" s="980"/>
      <c r="G46" s="980"/>
      <c r="H46" s="980"/>
      <c r="I46" s="980"/>
      <c r="J46" s="486"/>
      <c r="K46" s="980"/>
      <c r="L46" s="980"/>
      <c r="M46" s="482"/>
    </row>
    <row r="47" spans="1:13" ht="15.75">
      <c r="A47" s="967" t="s">
        <v>619</v>
      </c>
      <c r="B47" s="967"/>
      <c r="C47" s="967"/>
      <c r="D47" s="967"/>
      <c r="E47" s="967"/>
      <c r="F47" s="967"/>
      <c r="G47" s="967"/>
      <c r="H47" s="967"/>
      <c r="I47" s="967"/>
      <c r="J47" s="967"/>
      <c r="K47" s="967"/>
      <c r="L47" s="482"/>
      <c r="M47" s="482"/>
    </row>
    <row r="48" spans="1:13" ht="15.75">
      <c r="A48" s="482"/>
      <c r="B48" s="482"/>
      <c r="C48" s="482"/>
      <c r="D48" s="482"/>
      <c r="E48" s="482"/>
      <c r="F48" s="482"/>
      <c r="G48" s="482"/>
      <c r="H48" s="482"/>
      <c r="I48" s="482"/>
      <c r="J48" s="482"/>
      <c r="K48" s="482"/>
      <c r="L48" s="482"/>
      <c r="M48" s="482"/>
    </row>
    <row r="49" spans="1:13" ht="15.75">
      <c r="A49" s="482"/>
      <c r="B49" s="482"/>
      <c r="C49" s="482"/>
      <c r="D49" s="482"/>
      <c r="E49" s="482"/>
      <c r="F49" s="482"/>
      <c r="G49" s="482"/>
      <c r="H49" s="482"/>
      <c r="I49" s="482"/>
      <c r="J49" s="482"/>
      <c r="K49" s="482"/>
      <c r="L49" s="482"/>
      <c r="M49" s="482"/>
    </row>
    <row r="50" spans="1:13" ht="15.75">
      <c r="A50" s="482"/>
      <c r="B50" s="477"/>
      <c r="C50" s="477"/>
      <c r="D50" s="477"/>
      <c r="E50" s="477"/>
      <c r="F50" s="477"/>
      <c r="G50" s="477"/>
      <c r="H50" s="477"/>
      <c r="I50" s="477"/>
      <c r="J50" s="477"/>
      <c r="K50" s="477"/>
      <c r="L50" s="477"/>
      <c r="M50" s="480" t="s">
        <v>620</v>
      </c>
    </row>
    <row r="51" spans="1:13" ht="15.75">
      <c r="A51" s="487"/>
      <c r="B51" s="487"/>
      <c r="C51" s="487"/>
      <c r="D51" s="487"/>
      <c r="E51" s="487"/>
      <c r="F51" s="487"/>
      <c r="G51" s="487"/>
      <c r="H51" s="487"/>
      <c r="I51" s="487"/>
      <c r="J51" s="487"/>
      <c r="K51" s="487"/>
      <c r="L51" s="991" t="s">
        <v>621</v>
      </c>
      <c r="M51" s="992"/>
    </row>
    <row r="52" spans="1:13" ht="15.75">
      <c r="A52" s="487"/>
      <c r="B52" s="487"/>
      <c r="C52" s="487"/>
      <c r="D52" s="487"/>
      <c r="E52" s="487"/>
      <c r="F52" s="487"/>
      <c r="G52" s="487"/>
      <c r="H52" s="487"/>
      <c r="I52" s="487"/>
      <c r="J52" s="487"/>
      <c r="K52" s="487"/>
      <c r="L52" s="487"/>
      <c r="M52" s="480" t="s">
        <v>622</v>
      </c>
    </row>
    <row r="53" spans="1:13" ht="15.75">
      <c r="A53" s="482"/>
      <c r="B53" s="482"/>
      <c r="C53" s="482"/>
      <c r="D53" s="482"/>
      <c r="E53" s="482"/>
      <c r="F53" s="482"/>
      <c r="G53" s="482"/>
      <c r="H53" s="482"/>
      <c r="I53" s="482"/>
      <c r="J53" s="482"/>
      <c r="K53" s="482"/>
      <c r="L53" s="482"/>
      <c r="M53" s="488"/>
    </row>
    <row r="54" spans="1:13" ht="15.75">
      <c r="A54" s="970" t="s">
        <v>623</v>
      </c>
      <c r="B54" s="970"/>
      <c r="C54" s="970"/>
      <c r="D54" s="970"/>
      <c r="E54" s="970"/>
      <c r="F54" s="970"/>
      <c r="G54" s="970"/>
      <c r="H54" s="970"/>
      <c r="I54" s="970"/>
      <c r="J54" s="970"/>
      <c r="K54" s="970"/>
      <c r="L54" s="970"/>
      <c r="M54" s="489" t="s">
        <v>624</v>
      </c>
    </row>
    <row r="55" spans="1:13" ht="15.75">
      <c r="A55" s="490"/>
      <c r="B55" s="490"/>
      <c r="C55" s="490"/>
      <c r="D55" s="490"/>
      <c r="E55" s="490"/>
      <c r="F55" s="490"/>
      <c r="G55" s="490"/>
      <c r="H55" s="490"/>
      <c r="I55" s="490"/>
      <c r="J55" s="490"/>
      <c r="K55" s="490"/>
      <c r="L55" s="490"/>
      <c r="M55" s="491"/>
    </row>
    <row r="56" spans="1:13" ht="15.75">
      <c r="A56" s="482"/>
      <c r="B56" s="967"/>
      <c r="C56" s="967"/>
      <c r="D56" s="967"/>
      <c r="E56" s="967"/>
      <c r="F56" s="967"/>
      <c r="G56" s="967"/>
      <c r="H56" s="967"/>
      <c r="I56" s="967"/>
      <c r="J56" s="967"/>
      <c r="K56" s="967"/>
      <c r="L56" s="967"/>
      <c r="M56" s="482"/>
    </row>
    <row r="57" spans="1:13" ht="15.75">
      <c r="A57" s="482"/>
      <c r="B57" s="967" t="s">
        <v>625</v>
      </c>
      <c r="C57" s="967"/>
      <c r="D57" s="967"/>
      <c r="E57" s="965"/>
      <c r="F57" s="965"/>
      <c r="G57" s="492" t="s">
        <v>626</v>
      </c>
      <c r="H57" s="492"/>
      <c r="I57" s="492"/>
      <c r="J57" s="492"/>
      <c r="K57" s="973"/>
      <c r="L57" s="973"/>
      <c r="M57" s="973"/>
    </row>
    <row r="58" spans="1:13" ht="15.75">
      <c r="A58" s="482"/>
      <c r="B58" s="482"/>
      <c r="C58" s="482"/>
      <c r="D58" s="482"/>
      <c r="E58" s="966" t="s">
        <v>627</v>
      </c>
      <c r="F58" s="966"/>
      <c r="G58" s="482"/>
      <c r="H58" s="482"/>
      <c r="I58" s="482"/>
      <c r="J58" s="482"/>
      <c r="K58" s="482"/>
      <c r="L58" s="482"/>
      <c r="M58" s="482"/>
    </row>
    <row r="59" spans="1:13" ht="15.75">
      <c r="A59" s="494" t="s">
        <v>628</v>
      </c>
      <c r="B59" s="482" t="s">
        <v>629</v>
      </c>
      <c r="C59" s="482"/>
      <c r="D59" s="482"/>
      <c r="E59" s="482"/>
      <c r="F59" s="482"/>
      <c r="G59" s="482"/>
      <c r="H59" s="482"/>
      <c r="I59" s="482"/>
      <c r="J59" s="482"/>
      <c r="K59" s="973"/>
      <c r="L59" s="973"/>
      <c r="M59" s="973"/>
    </row>
    <row r="60" spans="1:13" ht="15.75">
      <c r="A60" s="482"/>
      <c r="B60" s="482"/>
      <c r="C60" s="482"/>
      <c r="D60" s="482"/>
      <c r="E60" s="482"/>
      <c r="F60" s="482"/>
      <c r="G60" s="482"/>
      <c r="H60" s="482"/>
      <c r="I60" s="482"/>
      <c r="J60" s="482"/>
      <c r="K60" s="482"/>
      <c r="L60" s="482"/>
      <c r="M60" s="482"/>
    </row>
    <row r="61" spans="1:13" ht="15.75">
      <c r="A61" s="494" t="s">
        <v>628</v>
      </c>
      <c r="B61" s="967" t="s">
        <v>630</v>
      </c>
      <c r="C61" s="967"/>
      <c r="D61" s="967"/>
      <c r="E61" s="967"/>
      <c r="F61" s="967"/>
      <c r="G61" s="967"/>
      <c r="H61" s="967"/>
      <c r="I61" s="967"/>
      <c r="J61" s="967"/>
      <c r="K61" s="973"/>
      <c r="L61" s="973"/>
      <c r="M61" s="973"/>
    </row>
    <row r="62" spans="1:13" ht="15.75">
      <c r="A62" s="482"/>
      <c r="B62" s="482"/>
      <c r="C62" s="482"/>
      <c r="D62" s="482"/>
      <c r="E62" s="482"/>
      <c r="F62" s="482"/>
      <c r="G62" s="482"/>
      <c r="H62" s="482"/>
      <c r="I62" s="482"/>
      <c r="J62" s="482"/>
      <c r="K62" s="482"/>
      <c r="L62" s="482"/>
      <c r="M62" s="482"/>
    </row>
    <row r="63" spans="1:13" ht="15.75">
      <c r="A63" s="494" t="s">
        <v>628</v>
      </c>
      <c r="B63" s="967" t="s">
        <v>631</v>
      </c>
      <c r="C63" s="967"/>
      <c r="D63" s="967"/>
      <c r="E63" s="967"/>
      <c r="F63" s="967"/>
      <c r="G63" s="967"/>
      <c r="H63" s="967"/>
      <c r="I63" s="967"/>
      <c r="J63" s="967"/>
      <c r="K63" s="973"/>
      <c r="L63" s="973"/>
      <c r="M63" s="973"/>
    </row>
    <row r="64" spans="1:13" ht="15.75">
      <c r="A64" s="482"/>
      <c r="B64" s="482"/>
      <c r="C64" s="482"/>
      <c r="D64" s="482"/>
      <c r="E64" s="482"/>
      <c r="F64" s="482"/>
      <c r="G64" s="482"/>
      <c r="H64" s="482"/>
      <c r="I64" s="482"/>
      <c r="J64" s="482"/>
      <c r="K64" s="482"/>
      <c r="L64" s="482"/>
      <c r="M64" s="482"/>
    </row>
    <row r="65" spans="1:13" ht="15.75">
      <c r="A65" s="482"/>
      <c r="B65" s="494" t="s">
        <v>632</v>
      </c>
      <c r="C65" s="482" t="s">
        <v>633</v>
      </c>
      <c r="D65" s="482"/>
      <c r="E65" s="482"/>
      <c r="F65" s="482"/>
      <c r="G65" s="482"/>
      <c r="H65" s="965"/>
      <c r="I65" s="965"/>
      <c r="J65" s="482"/>
      <c r="K65" s="973"/>
      <c r="L65" s="973"/>
      <c r="M65" s="973"/>
    </row>
    <row r="66" spans="1:13" ht="15.75">
      <c r="A66" s="482"/>
      <c r="B66" s="482"/>
      <c r="C66" s="482"/>
      <c r="D66" s="482"/>
      <c r="E66" s="482"/>
      <c r="F66" s="482"/>
      <c r="G66" s="482"/>
      <c r="H66" s="966" t="s">
        <v>627</v>
      </c>
      <c r="I66" s="966"/>
      <c r="J66" s="482"/>
      <c r="K66" s="482"/>
      <c r="L66" s="482"/>
      <c r="M66" s="482"/>
    </row>
    <row r="67" spans="1:13" ht="15.75">
      <c r="A67" s="482"/>
      <c r="B67" s="494" t="s">
        <v>634</v>
      </c>
      <c r="C67" s="967" t="s">
        <v>635</v>
      </c>
      <c r="D67" s="967"/>
      <c r="E67" s="967"/>
      <c r="F67" s="967"/>
      <c r="G67" s="967"/>
      <c r="H67" s="967"/>
      <c r="I67" s="967"/>
      <c r="J67" s="967"/>
      <c r="K67" s="495"/>
      <c r="L67" s="495"/>
      <c r="M67" s="495"/>
    </row>
    <row r="68" spans="1:13" ht="15.75">
      <c r="A68" s="482"/>
      <c r="B68" s="494"/>
      <c r="C68" s="494" t="s">
        <v>636</v>
      </c>
      <c r="D68" s="965"/>
      <c r="E68" s="965"/>
      <c r="F68" s="966" t="s">
        <v>637</v>
      </c>
      <c r="G68" s="966"/>
      <c r="H68" s="965"/>
      <c r="I68" s="965"/>
      <c r="J68" s="482"/>
      <c r="K68" s="973"/>
      <c r="L68" s="973"/>
      <c r="M68" s="973"/>
    </row>
    <row r="69" spans="1:13" ht="15.75">
      <c r="A69" s="482"/>
      <c r="B69" s="482"/>
      <c r="C69" s="482"/>
      <c r="D69" s="482"/>
      <c r="E69" s="482"/>
      <c r="F69" s="482"/>
      <c r="G69" s="482"/>
      <c r="H69" s="966" t="s">
        <v>627</v>
      </c>
      <c r="I69" s="966"/>
      <c r="J69" s="482"/>
      <c r="K69" s="482"/>
      <c r="L69" s="482"/>
      <c r="M69" s="482"/>
    </row>
    <row r="70" spans="1:13" ht="18.75" customHeight="1">
      <c r="A70" s="482"/>
      <c r="B70" s="494" t="s">
        <v>632</v>
      </c>
      <c r="C70" s="967" t="s">
        <v>638</v>
      </c>
      <c r="D70" s="967"/>
      <c r="E70" s="967"/>
      <c r="F70" s="967"/>
      <c r="G70" s="967"/>
      <c r="H70" s="967"/>
      <c r="I70" s="967"/>
      <c r="J70" s="967"/>
      <c r="K70" s="973"/>
      <c r="L70" s="973"/>
      <c r="M70" s="973"/>
    </row>
    <row r="71" spans="1:13" ht="15.75">
      <c r="A71" s="482"/>
      <c r="B71" s="482"/>
      <c r="C71" s="482"/>
      <c r="D71" s="482"/>
      <c r="E71" s="482"/>
      <c r="F71" s="482"/>
      <c r="G71" s="482"/>
      <c r="H71" s="482"/>
      <c r="I71" s="482"/>
      <c r="J71" s="482"/>
      <c r="K71" s="482"/>
      <c r="L71" s="482"/>
      <c r="M71" s="482"/>
    </row>
    <row r="72" spans="1:16" ht="15.75">
      <c r="A72" s="972" t="s">
        <v>639</v>
      </c>
      <c r="B72" s="972"/>
      <c r="C72" s="972"/>
      <c r="D72" s="972"/>
      <c r="E72" s="972"/>
      <c r="F72" s="482"/>
      <c r="G72" s="482"/>
      <c r="H72" s="482"/>
      <c r="I72" s="482"/>
      <c r="J72" s="482"/>
      <c r="K72" s="482"/>
      <c r="L72" s="482"/>
      <c r="M72" s="482"/>
      <c r="N72" s="496"/>
      <c r="O72" s="496"/>
      <c r="P72" s="496"/>
    </row>
    <row r="73" spans="1:13" ht="32.25" customHeight="1">
      <c r="A73" s="482"/>
      <c r="B73" s="482"/>
      <c r="C73" s="482"/>
      <c r="D73" s="482"/>
      <c r="E73" s="482"/>
      <c r="F73" s="482"/>
      <c r="G73" s="482"/>
      <c r="H73" s="482"/>
      <c r="I73" s="482"/>
      <c r="J73" s="482"/>
      <c r="K73" s="482"/>
      <c r="L73" s="482"/>
      <c r="M73" s="482"/>
    </row>
    <row r="74" spans="1:13" ht="15.75">
      <c r="A74" s="1001" t="s">
        <v>640</v>
      </c>
      <c r="B74" s="1001"/>
      <c r="C74" s="482"/>
      <c r="D74" s="482"/>
      <c r="E74" s="482"/>
      <c r="F74" s="482"/>
      <c r="G74" s="482"/>
      <c r="H74" s="482"/>
      <c r="I74" s="482"/>
      <c r="J74" s="482"/>
      <c r="K74" s="482"/>
      <c r="L74" s="482"/>
      <c r="M74" s="482"/>
    </row>
    <row r="75" spans="1:13" ht="15.75">
      <c r="A75" s="482"/>
      <c r="B75" s="482"/>
      <c r="C75" s="482"/>
      <c r="D75" s="482"/>
      <c r="E75" s="482"/>
      <c r="F75" s="482"/>
      <c r="G75" s="482"/>
      <c r="H75" s="482"/>
      <c r="I75" s="482"/>
      <c r="J75" s="482"/>
      <c r="K75" s="482"/>
      <c r="L75" s="482"/>
      <c r="M75" s="482"/>
    </row>
    <row r="76" spans="1:13" ht="15.75">
      <c r="A76" s="493" t="s">
        <v>641</v>
      </c>
      <c r="B76" s="965"/>
      <c r="C76" s="965"/>
      <c r="D76" s="965"/>
      <c r="E76" s="965"/>
      <c r="F76" s="966" t="s">
        <v>642</v>
      </c>
      <c r="G76" s="966"/>
      <c r="H76" s="966"/>
      <c r="I76" s="965"/>
      <c r="J76" s="965"/>
      <c r="K76" s="482" t="s">
        <v>643</v>
      </c>
      <c r="L76" s="482"/>
      <c r="M76" s="497"/>
    </row>
    <row r="77" spans="1:13" ht="15.75">
      <c r="A77" s="482"/>
      <c r="B77" s="966" t="s">
        <v>644</v>
      </c>
      <c r="C77" s="966"/>
      <c r="D77" s="966"/>
      <c r="E77" s="966"/>
      <c r="F77" s="482"/>
      <c r="G77" s="482"/>
      <c r="H77" s="482"/>
      <c r="I77" s="968" t="s">
        <v>644</v>
      </c>
      <c r="J77" s="968"/>
      <c r="K77" s="482"/>
      <c r="L77" s="482"/>
      <c r="M77" s="493" t="s">
        <v>645</v>
      </c>
    </row>
    <row r="78" spans="1:13" ht="15.75">
      <c r="A78" s="971" t="s">
        <v>646</v>
      </c>
      <c r="B78" s="967"/>
      <c r="C78" s="967"/>
      <c r="D78" s="967"/>
      <c r="E78" s="967"/>
      <c r="F78" s="967"/>
      <c r="G78" s="967"/>
      <c r="H78" s="967"/>
      <c r="I78" s="967"/>
      <c r="J78" s="967"/>
      <c r="K78" s="967"/>
      <c r="L78" s="967"/>
      <c r="M78" s="967"/>
    </row>
    <row r="79" spans="1:13" ht="15.75">
      <c r="A79" s="967" t="s">
        <v>647</v>
      </c>
      <c r="B79" s="967"/>
      <c r="C79" s="965"/>
      <c r="D79" s="965"/>
      <c r="E79" s="965"/>
      <c r="F79" s="965"/>
      <c r="G79" s="966" t="s">
        <v>648</v>
      </c>
      <c r="H79" s="966"/>
      <c r="I79" s="966"/>
      <c r="J79" s="497"/>
      <c r="K79" s="966" t="s">
        <v>649</v>
      </c>
      <c r="L79" s="966"/>
      <c r="M79" s="966"/>
    </row>
    <row r="80" spans="1:13" ht="15.75">
      <c r="A80" s="482"/>
      <c r="B80" s="482"/>
      <c r="C80" s="966" t="s">
        <v>644</v>
      </c>
      <c r="D80" s="966"/>
      <c r="E80" s="966"/>
      <c r="F80" s="966"/>
      <c r="G80" s="482"/>
      <c r="H80" s="482"/>
      <c r="I80" s="482"/>
      <c r="J80" s="493" t="s">
        <v>644</v>
      </c>
      <c r="K80" s="482"/>
      <c r="L80" s="482"/>
      <c r="M80" s="482"/>
    </row>
    <row r="81" spans="1:13" ht="15.75">
      <c r="A81" s="482" t="s">
        <v>650</v>
      </c>
      <c r="B81" s="482"/>
      <c r="C81" s="482"/>
      <c r="D81" s="482"/>
      <c r="E81" s="482"/>
      <c r="F81" s="482"/>
      <c r="G81" s="482"/>
      <c r="H81" s="482"/>
      <c r="I81" s="482"/>
      <c r="J81" s="482"/>
      <c r="K81" s="482"/>
      <c r="L81" s="482"/>
      <c r="M81" s="482"/>
    </row>
    <row r="82" spans="1:13" ht="15.75">
      <c r="A82" s="482"/>
      <c r="B82" s="482"/>
      <c r="C82" s="482"/>
      <c r="D82" s="482"/>
      <c r="E82" s="482"/>
      <c r="F82" s="482"/>
      <c r="G82" s="482"/>
      <c r="H82" s="482"/>
      <c r="I82" s="482"/>
      <c r="J82" s="482"/>
      <c r="K82" s="482"/>
      <c r="L82" s="482"/>
      <c r="M82" s="482"/>
    </row>
    <row r="83" spans="1:13" ht="15.75">
      <c r="A83" s="969" t="s">
        <v>651</v>
      </c>
      <c r="B83" s="969"/>
      <c r="C83" s="969"/>
      <c r="D83" s="969"/>
      <c r="E83" s="969"/>
      <c r="F83" s="969"/>
      <c r="G83" s="969"/>
      <c r="H83" s="482"/>
      <c r="I83" s="482"/>
      <c r="J83" s="482"/>
      <c r="K83" s="482"/>
      <c r="L83" s="482"/>
      <c r="M83" s="482"/>
    </row>
    <row r="84" spans="1:13" ht="15.75">
      <c r="A84" s="482"/>
      <c r="B84" s="482"/>
      <c r="C84" s="482"/>
      <c r="D84" s="482"/>
      <c r="E84" s="482"/>
      <c r="F84" s="482"/>
      <c r="G84" s="482"/>
      <c r="H84" s="482"/>
      <c r="I84" s="482"/>
      <c r="J84" s="482"/>
      <c r="K84" s="482"/>
      <c r="L84" s="482"/>
      <c r="M84" s="482"/>
    </row>
    <row r="85" spans="1:13" ht="15.75">
      <c r="A85" s="493" t="s">
        <v>641</v>
      </c>
      <c r="B85" s="965"/>
      <c r="C85" s="965"/>
      <c r="D85" s="965"/>
      <c r="E85" s="965"/>
      <c r="F85" s="493" t="s">
        <v>652</v>
      </c>
      <c r="G85" s="965"/>
      <c r="H85" s="965"/>
      <c r="I85" s="493" t="s">
        <v>653</v>
      </c>
      <c r="J85" s="497"/>
      <c r="K85" s="493" t="s">
        <v>654</v>
      </c>
      <c r="L85" s="497"/>
      <c r="M85" s="482"/>
    </row>
    <row r="86" spans="1:13" ht="15.75">
      <c r="A86" s="482"/>
      <c r="B86" s="966" t="s">
        <v>644</v>
      </c>
      <c r="C86" s="966"/>
      <c r="D86" s="966"/>
      <c r="E86" s="966"/>
      <c r="F86" s="482"/>
      <c r="G86" s="968" t="s">
        <v>655</v>
      </c>
      <c r="H86" s="968"/>
      <c r="I86" s="482"/>
      <c r="J86" s="493" t="s">
        <v>656</v>
      </c>
      <c r="K86" s="482"/>
      <c r="L86" s="482" t="s">
        <v>627</v>
      </c>
      <c r="M86" s="482"/>
    </row>
    <row r="87" spans="1:13" ht="15.75">
      <c r="A87" s="482"/>
      <c r="B87" s="482"/>
      <c r="C87" s="482"/>
      <c r="D87" s="482"/>
      <c r="E87" s="482"/>
      <c r="F87" s="482"/>
      <c r="G87" s="482"/>
      <c r="H87" s="482"/>
      <c r="I87" s="482"/>
      <c r="J87" s="482"/>
      <c r="K87" s="482"/>
      <c r="L87" s="482"/>
      <c r="M87" s="482"/>
    </row>
    <row r="88" spans="1:13" ht="15.75">
      <c r="A88" s="967" t="s">
        <v>657</v>
      </c>
      <c r="B88" s="967"/>
      <c r="C88" s="967"/>
      <c r="D88" s="967"/>
      <c r="E88" s="967"/>
      <c r="F88" s="967"/>
      <c r="G88" s="967"/>
      <c r="H88" s="967"/>
      <c r="I88" s="967"/>
      <c r="J88" s="967"/>
      <c r="K88" s="967"/>
      <c r="L88" s="967"/>
      <c r="M88" s="967"/>
    </row>
    <row r="89" spans="1:13" ht="15.75">
      <c r="A89" s="492" t="s">
        <v>658</v>
      </c>
      <c r="B89" s="965"/>
      <c r="C89" s="965"/>
      <c r="D89" s="965"/>
      <c r="E89" s="965"/>
      <c r="F89" s="482" t="s">
        <v>659</v>
      </c>
      <c r="G89" s="482"/>
      <c r="H89" s="482"/>
      <c r="I89" s="482"/>
      <c r="J89" s="497"/>
      <c r="K89" s="482" t="s">
        <v>660</v>
      </c>
      <c r="L89" s="482"/>
      <c r="M89" s="482"/>
    </row>
    <row r="90" spans="1:13" ht="15.75">
      <c r="A90" s="482"/>
      <c r="B90" s="482"/>
      <c r="C90" s="482"/>
      <c r="D90" s="482"/>
      <c r="E90" s="482"/>
      <c r="F90" s="482"/>
      <c r="G90" s="482"/>
      <c r="H90" s="482"/>
      <c r="I90" s="482"/>
      <c r="J90" s="493" t="s">
        <v>661</v>
      </c>
      <c r="K90" s="482"/>
      <c r="L90" s="482"/>
      <c r="M90" s="482"/>
    </row>
    <row r="91" spans="1:13" ht="15.75">
      <c r="A91" s="482"/>
      <c r="B91" s="482"/>
      <c r="C91" s="482"/>
      <c r="D91" s="482"/>
      <c r="E91" s="482"/>
      <c r="F91" s="482"/>
      <c r="G91" s="482"/>
      <c r="H91" s="482"/>
      <c r="I91" s="482"/>
      <c r="J91" s="482"/>
      <c r="K91" s="482"/>
      <c r="L91" s="482"/>
      <c r="M91" s="482"/>
    </row>
    <row r="92" spans="1:13" ht="15.75">
      <c r="A92" s="969" t="s">
        <v>662</v>
      </c>
      <c r="B92" s="969"/>
      <c r="C92" s="969"/>
      <c r="D92" s="969"/>
      <c r="E92" s="969"/>
      <c r="F92" s="969"/>
      <c r="G92" s="969"/>
      <c r="H92" s="482"/>
      <c r="I92" s="482"/>
      <c r="J92" s="482"/>
      <c r="K92" s="482"/>
      <c r="L92" s="482"/>
      <c r="M92" s="482"/>
    </row>
    <row r="93" spans="1:13" ht="15.75">
      <c r="A93" s="482"/>
      <c r="B93" s="482"/>
      <c r="C93" s="482"/>
      <c r="D93" s="482"/>
      <c r="E93" s="482"/>
      <c r="F93" s="482"/>
      <c r="G93" s="482"/>
      <c r="H93" s="482"/>
      <c r="I93" s="482"/>
      <c r="J93" s="482"/>
      <c r="K93" s="482"/>
      <c r="L93" s="482"/>
      <c r="M93" s="482"/>
    </row>
    <row r="94" spans="1:13" ht="15.75">
      <c r="A94" s="493" t="s">
        <v>641</v>
      </c>
      <c r="B94" s="965"/>
      <c r="C94" s="965"/>
      <c r="D94" s="965"/>
      <c r="E94" s="965"/>
      <c r="F94" s="493" t="s">
        <v>652</v>
      </c>
      <c r="G94" s="965"/>
      <c r="H94" s="965"/>
      <c r="I94" s="493" t="s">
        <v>653</v>
      </c>
      <c r="J94" s="497"/>
      <c r="K94" s="493" t="s">
        <v>654</v>
      </c>
      <c r="L94" s="497"/>
      <c r="M94" s="482"/>
    </row>
    <row r="95" spans="1:13" ht="15.75">
      <c r="A95" s="482"/>
      <c r="B95" s="966" t="s">
        <v>644</v>
      </c>
      <c r="C95" s="966"/>
      <c r="D95" s="966"/>
      <c r="E95" s="966"/>
      <c r="F95" s="482"/>
      <c r="G95" s="968" t="s">
        <v>655</v>
      </c>
      <c r="H95" s="968"/>
      <c r="I95" s="482"/>
      <c r="J95" s="493" t="s">
        <v>656</v>
      </c>
      <c r="K95" s="482"/>
      <c r="L95" s="482" t="s">
        <v>627</v>
      </c>
      <c r="M95" s="482"/>
    </row>
    <row r="96" spans="1:13" ht="15.75">
      <c r="A96" s="482"/>
      <c r="B96" s="482"/>
      <c r="C96" s="482"/>
      <c r="D96" s="482"/>
      <c r="E96" s="482"/>
      <c r="F96" s="482"/>
      <c r="G96" s="482"/>
      <c r="H96" s="482"/>
      <c r="I96" s="482"/>
      <c r="J96" s="482"/>
      <c r="K96" s="482"/>
      <c r="L96" s="482"/>
      <c r="M96" s="482"/>
    </row>
    <row r="97" spans="1:13" ht="15.75">
      <c r="A97" s="967" t="s">
        <v>663</v>
      </c>
      <c r="B97" s="967"/>
      <c r="C97" s="967"/>
      <c r="D97" s="967"/>
      <c r="E97" s="967"/>
      <c r="F97" s="967"/>
      <c r="G97" s="967"/>
      <c r="H97" s="967"/>
      <c r="I97" s="967"/>
      <c r="J97" s="967"/>
      <c r="K97" s="967"/>
      <c r="L97" s="967"/>
      <c r="M97" s="967"/>
    </row>
    <row r="98" spans="1:13" ht="15.75">
      <c r="A98" s="499"/>
      <c r="B98" s="667" t="s">
        <v>664</v>
      </c>
      <c r="C98" s="667"/>
      <c r="D98" s="667"/>
      <c r="E98" s="667"/>
      <c r="F98" s="667"/>
      <c r="G98" s="667"/>
      <c r="H98" s="667"/>
      <c r="I98" s="667"/>
      <c r="J98" s="667"/>
      <c r="K98" s="667"/>
      <c r="L98" s="667"/>
      <c r="M98" s="667"/>
    </row>
    <row r="99" spans="1:13" ht="15.75">
      <c r="A99" s="498" t="s">
        <v>655</v>
      </c>
      <c r="B99" s="492"/>
      <c r="C99" s="482"/>
      <c r="D99" s="482"/>
      <c r="E99" s="482"/>
      <c r="F99" s="482"/>
      <c r="G99" s="482"/>
      <c r="H99" s="482"/>
      <c r="I99" s="482"/>
      <c r="J99" s="493"/>
      <c r="K99" s="482"/>
      <c r="L99" s="482"/>
      <c r="M99" s="482"/>
    </row>
    <row r="100" spans="1:13" ht="15.75">
      <c r="A100" s="493"/>
      <c r="B100" s="492"/>
      <c r="C100" s="482"/>
      <c r="D100" s="482"/>
      <c r="E100" s="482"/>
      <c r="F100" s="482"/>
      <c r="G100" s="482"/>
      <c r="H100" s="482"/>
      <c r="I100" s="482"/>
      <c r="J100" s="493"/>
      <c r="K100" s="482"/>
      <c r="L100" s="482"/>
      <c r="M100" s="482"/>
    </row>
    <row r="101" spans="1:13" ht="15.75">
      <c r="A101" s="499"/>
      <c r="B101" s="482" t="s">
        <v>665</v>
      </c>
      <c r="C101" s="482"/>
      <c r="D101" s="482"/>
      <c r="E101" s="482"/>
      <c r="F101" s="482"/>
      <c r="G101" s="965"/>
      <c r="H101" s="965"/>
      <c r="I101" s="482" t="s">
        <v>666</v>
      </c>
      <c r="J101" s="965"/>
      <c r="K101" s="965"/>
      <c r="L101" s="965"/>
      <c r="M101" s="482"/>
    </row>
    <row r="102" spans="1:13" ht="15.75" customHeight="1">
      <c r="A102" s="498" t="s">
        <v>661</v>
      </c>
      <c r="B102" s="492"/>
      <c r="C102" s="482"/>
      <c r="D102" s="482"/>
      <c r="E102" s="482"/>
      <c r="F102" s="482"/>
      <c r="G102" s="968" t="s">
        <v>661</v>
      </c>
      <c r="H102" s="968"/>
      <c r="I102" s="482"/>
      <c r="J102" s="997" t="s">
        <v>667</v>
      </c>
      <c r="K102" s="997"/>
      <c r="L102" s="997"/>
      <c r="M102" s="492"/>
    </row>
    <row r="103" spans="1:13" ht="31.5" customHeight="1">
      <c r="A103" s="493"/>
      <c r="B103" s="492"/>
      <c r="C103" s="482"/>
      <c r="D103" s="482"/>
      <c r="E103" s="482"/>
      <c r="F103" s="482"/>
      <c r="G103" s="493"/>
      <c r="H103" s="493"/>
      <c r="I103" s="482"/>
      <c r="J103" s="971"/>
      <c r="K103" s="971"/>
      <c r="L103" s="971"/>
      <c r="M103" s="492"/>
    </row>
    <row r="104" spans="1:13" ht="15.75">
      <c r="A104" s="493"/>
      <c r="B104" s="492"/>
      <c r="C104" s="482"/>
      <c r="D104" s="482"/>
      <c r="E104" s="482"/>
      <c r="F104" s="482"/>
      <c r="G104" s="493"/>
      <c r="H104" s="493"/>
      <c r="I104" s="482"/>
      <c r="J104" s="500"/>
      <c r="K104" s="492"/>
      <c r="L104" s="492"/>
      <c r="M104" s="492"/>
    </row>
    <row r="105" spans="1:13" ht="35.25" customHeight="1" thickBot="1">
      <c r="A105" s="501"/>
      <c r="B105" s="501"/>
      <c r="C105" s="501"/>
      <c r="D105" s="501"/>
      <c r="E105" s="501"/>
      <c r="F105" s="501"/>
      <c r="G105" s="501"/>
      <c r="H105" s="501"/>
      <c r="I105" s="501"/>
      <c r="J105" s="502"/>
      <c r="K105" s="502"/>
      <c r="L105" s="502"/>
      <c r="M105" s="501"/>
    </row>
    <row r="106" spans="1:13" ht="15.75">
      <c r="A106" s="482"/>
      <c r="B106" s="482"/>
      <c r="C106" s="482"/>
      <c r="D106" s="482"/>
      <c r="E106" s="482"/>
      <c r="F106" s="482"/>
      <c r="G106" s="482"/>
      <c r="H106" s="482"/>
      <c r="I106" s="482"/>
      <c r="J106" s="482"/>
      <c r="K106" s="482"/>
      <c r="L106" s="482"/>
      <c r="M106" s="482"/>
    </row>
    <row r="107" spans="1:13" ht="15.75">
      <c r="A107" s="970" t="s">
        <v>623</v>
      </c>
      <c r="B107" s="970"/>
      <c r="C107" s="970"/>
      <c r="D107" s="970"/>
      <c r="E107" s="970"/>
      <c r="F107" s="970"/>
      <c r="G107" s="970"/>
      <c r="H107" s="970"/>
      <c r="I107" s="970"/>
      <c r="J107" s="970"/>
      <c r="K107" s="970"/>
      <c r="L107" s="970"/>
      <c r="M107" s="489" t="s">
        <v>624</v>
      </c>
    </row>
    <row r="108" spans="1:13" ht="15.75">
      <c r="A108" s="969" t="s">
        <v>668</v>
      </c>
      <c r="B108" s="969"/>
      <c r="C108" s="969"/>
      <c r="D108" s="969"/>
      <c r="E108" s="969"/>
      <c r="F108" s="969"/>
      <c r="G108" s="482"/>
      <c r="H108" s="482"/>
      <c r="I108" s="482"/>
      <c r="J108" s="482"/>
      <c r="K108" s="482"/>
      <c r="L108" s="482"/>
      <c r="M108" s="482"/>
    </row>
    <row r="109" spans="1:13" ht="15.75">
      <c r="A109" s="484"/>
      <c r="B109" s="484"/>
      <c r="C109" s="484"/>
      <c r="D109" s="484"/>
      <c r="E109" s="484"/>
      <c r="F109" s="484"/>
      <c r="G109" s="482"/>
      <c r="H109" s="482"/>
      <c r="I109" s="482"/>
      <c r="J109" s="482"/>
      <c r="K109" s="482"/>
      <c r="L109" s="482"/>
      <c r="M109" s="482"/>
    </row>
    <row r="110" spans="1:13" ht="15.75">
      <c r="A110" s="493" t="s">
        <v>641</v>
      </c>
      <c r="B110" s="965"/>
      <c r="C110" s="965"/>
      <c r="D110" s="965"/>
      <c r="E110" s="965"/>
      <c r="F110" s="493" t="s">
        <v>652</v>
      </c>
      <c r="G110" s="965"/>
      <c r="H110" s="965"/>
      <c r="I110" s="493" t="s">
        <v>653</v>
      </c>
      <c r="J110" s="497"/>
      <c r="K110" s="493" t="s">
        <v>654</v>
      </c>
      <c r="L110" s="497"/>
      <c r="M110" s="482"/>
    </row>
    <row r="111" spans="1:13" ht="15.75">
      <c r="A111" s="482"/>
      <c r="B111" s="966" t="s">
        <v>669</v>
      </c>
      <c r="C111" s="966"/>
      <c r="D111" s="966"/>
      <c r="E111" s="966"/>
      <c r="F111" s="482"/>
      <c r="G111" s="968" t="s">
        <v>655</v>
      </c>
      <c r="H111" s="968"/>
      <c r="I111" s="482"/>
      <c r="J111" s="493" t="s">
        <v>656</v>
      </c>
      <c r="K111" s="482"/>
      <c r="L111" s="482" t="s">
        <v>627</v>
      </c>
      <c r="M111" s="482"/>
    </row>
    <row r="112" spans="1:13" ht="15.75">
      <c r="A112" s="482"/>
      <c r="B112" s="482"/>
      <c r="C112" s="482"/>
      <c r="D112" s="482"/>
      <c r="E112" s="482"/>
      <c r="F112" s="482"/>
      <c r="G112" s="482"/>
      <c r="H112" s="482"/>
      <c r="I112" s="482"/>
      <c r="J112" s="482"/>
      <c r="K112" s="482"/>
      <c r="L112" s="482"/>
      <c r="M112" s="482"/>
    </row>
    <row r="113" spans="1:13" ht="15.75">
      <c r="A113" s="482" t="s">
        <v>670</v>
      </c>
      <c r="B113" s="492"/>
      <c r="C113" s="492"/>
      <c r="D113" s="492"/>
      <c r="E113" s="492"/>
      <c r="F113" s="492"/>
      <c r="G113" s="492"/>
      <c r="H113" s="492"/>
      <c r="I113" s="492"/>
      <c r="J113" s="999"/>
      <c r="K113" s="999"/>
      <c r="L113" s="999"/>
      <c r="M113" s="492"/>
    </row>
    <row r="114" spans="1:13" ht="15.75">
      <c r="A114" s="482"/>
      <c r="B114" s="492"/>
      <c r="C114" s="492"/>
      <c r="D114" s="492"/>
      <c r="E114" s="492"/>
      <c r="F114" s="492"/>
      <c r="G114" s="492"/>
      <c r="H114" s="492"/>
      <c r="I114" s="492"/>
      <c r="J114" s="1000" t="s">
        <v>671</v>
      </c>
      <c r="K114" s="968"/>
      <c r="L114" s="968"/>
      <c r="M114" s="492"/>
    </row>
    <row r="115" spans="1:13" ht="15.75">
      <c r="A115" s="493" t="s">
        <v>652</v>
      </c>
      <c r="B115" s="499"/>
      <c r="C115" s="967" t="s">
        <v>672</v>
      </c>
      <c r="D115" s="967"/>
      <c r="E115" s="967"/>
      <c r="F115" s="967"/>
      <c r="G115" s="967"/>
      <c r="H115" s="967"/>
      <c r="I115" s="967"/>
      <c r="J115" s="967"/>
      <c r="K115" s="967"/>
      <c r="L115" s="967"/>
      <c r="M115" s="967"/>
    </row>
    <row r="116" spans="1:13" ht="15.75">
      <c r="A116" s="503"/>
      <c r="B116" s="667"/>
      <c r="C116" s="667"/>
      <c r="D116" s="667"/>
      <c r="E116" s="667"/>
      <c r="F116" s="667"/>
      <c r="G116" s="667"/>
      <c r="H116" s="667"/>
      <c r="I116" s="667"/>
      <c r="J116" s="667"/>
      <c r="K116" s="667"/>
      <c r="L116" s="667"/>
      <c r="M116" s="667"/>
    </row>
    <row r="117" spans="1:13" ht="15.75">
      <c r="A117" s="499"/>
      <c r="B117" s="967" t="s">
        <v>665</v>
      </c>
      <c r="C117" s="967"/>
      <c r="D117" s="967"/>
      <c r="E117" s="967"/>
      <c r="F117" s="967"/>
      <c r="G117" s="965"/>
      <c r="H117" s="965"/>
      <c r="I117" s="482" t="s">
        <v>666</v>
      </c>
      <c r="J117" s="965"/>
      <c r="K117" s="965"/>
      <c r="L117" s="965"/>
      <c r="M117" s="482"/>
    </row>
    <row r="118" spans="1:13" ht="15.75">
      <c r="A118" s="498" t="s">
        <v>661</v>
      </c>
      <c r="B118" s="492"/>
      <c r="C118" s="482"/>
      <c r="D118" s="482"/>
      <c r="E118" s="482"/>
      <c r="F118" s="482"/>
      <c r="G118" s="968" t="s">
        <v>661</v>
      </c>
      <c r="H118" s="968"/>
      <c r="I118" s="482"/>
      <c r="J118" s="997" t="s">
        <v>667</v>
      </c>
      <c r="K118" s="997"/>
      <c r="L118" s="997"/>
      <c r="M118" s="492"/>
    </row>
    <row r="119" spans="1:13" ht="15.75">
      <c r="A119" s="493"/>
      <c r="B119" s="492"/>
      <c r="C119" s="482"/>
      <c r="D119" s="482"/>
      <c r="E119" s="482"/>
      <c r="F119" s="482"/>
      <c r="G119" s="493"/>
      <c r="H119" s="493"/>
      <c r="I119" s="482"/>
      <c r="J119" s="971"/>
      <c r="K119" s="971"/>
      <c r="L119" s="971"/>
      <c r="M119" s="492"/>
    </row>
    <row r="120" spans="1:13" ht="16.5" thickBot="1">
      <c r="A120" s="1002"/>
      <c r="B120" s="1002"/>
      <c r="C120" s="1002"/>
      <c r="D120" s="1002"/>
      <c r="E120" s="1002"/>
      <c r="F120" s="1002"/>
      <c r="G120" s="1002"/>
      <c r="H120" s="1002"/>
      <c r="I120" s="1002"/>
      <c r="J120" s="1002"/>
      <c r="K120" s="1002"/>
      <c r="L120" s="1002"/>
      <c r="M120" s="1002"/>
    </row>
    <row r="121" spans="1:13" ht="15.75">
      <c r="A121" s="482"/>
      <c r="B121" s="482"/>
      <c r="C121" s="482"/>
      <c r="D121" s="482"/>
      <c r="E121" s="482"/>
      <c r="F121" s="482"/>
      <c r="G121" s="482"/>
      <c r="H121" s="482"/>
      <c r="I121" s="482"/>
      <c r="J121" s="482"/>
      <c r="K121" s="482"/>
      <c r="L121" s="482"/>
      <c r="M121" s="482"/>
    </row>
    <row r="122" spans="1:13" ht="15.75">
      <c r="A122" s="967" t="s">
        <v>673</v>
      </c>
      <c r="B122" s="967"/>
      <c r="C122" s="967"/>
      <c r="D122" s="967"/>
      <c r="E122" s="967"/>
      <c r="F122" s="967"/>
      <c r="G122" s="967"/>
      <c r="H122" s="967"/>
      <c r="I122" s="967"/>
      <c r="J122" s="482"/>
      <c r="K122" s="482"/>
      <c r="L122" s="482"/>
      <c r="M122" s="482"/>
    </row>
    <row r="123" spans="1:13" ht="15.75">
      <c r="A123" s="482"/>
      <c r="B123" s="482"/>
      <c r="C123" s="482"/>
      <c r="D123" s="482"/>
      <c r="E123" s="482"/>
      <c r="F123" s="482"/>
      <c r="G123" s="482"/>
      <c r="H123" s="482"/>
      <c r="I123" s="482"/>
      <c r="J123" s="482"/>
      <c r="K123" s="482"/>
      <c r="L123" s="482"/>
      <c r="M123" s="482"/>
    </row>
    <row r="124" spans="1:13" ht="15.75">
      <c r="A124" s="482" t="s">
        <v>674</v>
      </c>
      <c r="B124" s="1003"/>
      <c r="C124" s="1003"/>
      <c r="D124" s="1003"/>
      <c r="E124" s="1003"/>
      <c r="F124" s="1003"/>
      <c r="G124" s="1003"/>
      <c r="H124" s="1003"/>
      <c r="I124" s="1003"/>
      <c r="J124" s="1003"/>
      <c r="K124" s="482"/>
      <c r="L124" s="482"/>
      <c r="M124" s="482"/>
    </row>
    <row r="125" spans="1:13" ht="15.75">
      <c r="A125" s="482"/>
      <c r="B125" s="968" t="s">
        <v>675</v>
      </c>
      <c r="C125" s="968"/>
      <c r="D125" s="968"/>
      <c r="E125" s="968"/>
      <c r="F125" s="968"/>
      <c r="G125" s="968"/>
      <c r="H125" s="968"/>
      <c r="I125" s="968"/>
      <c r="J125" s="968"/>
      <c r="K125" s="482"/>
      <c r="L125" s="482"/>
      <c r="M125" s="482"/>
    </row>
    <row r="126" spans="1:13" ht="15.75">
      <c r="A126" s="482"/>
      <c r="B126" s="482"/>
      <c r="C126" s="482"/>
      <c r="D126" s="482"/>
      <c r="E126" s="482"/>
      <c r="F126" s="482"/>
      <c r="G126" s="482"/>
      <c r="H126" s="482"/>
      <c r="I126" s="482"/>
      <c r="J126" s="482"/>
      <c r="K126" s="482"/>
      <c r="L126" s="482"/>
      <c r="M126" s="482"/>
    </row>
    <row r="127" spans="1:13" ht="15.75">
      <c r="A127" s="482"/>
      <c r="B127" s="482"/>
      <c r="C127" s="482"/>
      <c r="D127" s="482"/>
      <c r="E127" s="482"/>
      <c r="F127" s="482"/>
      <c r="G127" s="482"/>
      <c r="H127" s="482"/>
      <c r="I127" s="482"/>
      <c r="J127" s="482"/>
      <c r="K127" s="482"/>
      <c r="L127" s="482"/>
      <c r="M127" s="482"/>
    </row>
    <row r="128" spans="1:13" ht="15.75">
      <c r="A128" s="482"/>
      <c r="B128" s="482"/>
      <c r="C128" s="482"/>
      <c r="D128" s="482"/>
      <c r="E128" s="482"/>
      <c r="F128" s="482"/>
      <c r="G128" s="482"/>
      <c r="H128" s="482"/>
      <c r="I128" s="482"/>
      <c r="J128" s="482"/>
      <c r="K128" s="482"/>
      <c r="L128" s="482"/>
      <c r="M128" s="482"/>
    </row>
    <row r="129" spans="1:13" ht="15.75">
      <c r="A129" s="482"/>
      <c r="B129" s="482"/>
      <c r="C129" s="482"/>
      <c r="D129" s="482"/>
      <c r="E129" s="482"/>
      <c r="F129" s="482"/>
      <c r="G129" s="482"/>
      <c r="H129" s="482"/>
      <c r="I129" s="482"/>
      <c r="J129" s="482"/>
      <c r="K129" s="482"/>
      <c r="L129" s="482"/>
      <c r="M129" s="482"/>
    </row>
    <row r="130" spans="1:13" ht="15.75">
      <c r="A130" s="482"/>
      <c r="B130" s="482"/>
      <c r="C130" s="482"/>
      <c r="D130" s="482"/>
      <c r="E130" s="482"/>
      <c r="F130" s="482"/>
      <c r="G130" s="482"/>
      <c r="H130" s="482"/>
      <c r="I130" s="482"/>
      <c r="J130" s="482"/>
      <c r="K130" s="482"/>
      <c r="L130" s="482"/>
      <c r="M130" s="482"/>
    </row>
    <row r="131" spans="1:13" ht="15.75">
      <c r="A131" s="482"/>
      <c r="B131" s="482"/>
      <c r="C131" s="482"/>
      <c r="D131" s="482"/>
      <c r="E131" s="482"/>
      <c r="F131" s="482"/>
      <c r="G131" s="482"/>
      <c r="H131" s="482"/>
      <c r="I131" s="482"/>
      <c r="J131" s="482"/>
      <c r="K131" s="482"/>
      <c r="L131" s="482"/>
      <c r="M131" s="482"/>
    </row>
    <row r="132" spans="1:13" ht="15.75">
      <c r="A132" s="482"/>
      <c r="B132" s="482"/>
      <c r="C132" s="482"/>
      <c r="D132" s="482"/>
      <c r="E132" s="482"/>
      <c r="F132" s="482"/>
      <c r="G132" s="482"/>
      <c r="H132" s="482"/>
      <c r="I132" s="482"/>
      <c r="J132" s="482"/>
      <c r="K132" s="482"/>
      <c r="L132" s="482"/>
      <c r="M132" s="482"/>
    </row>
    <row r="133" spans="1:13" ht="15.75">
      <c r="A133" s="482"/>
      <c r="B133" s="482"/>
      <c r="C133" s="482"/>
      <c r="D133" s="482"/>
      <c r="E133" s="482"/>
      <c r="F133" s="482"/>
      <c r="G133" s="482"/>
      <c r="H133" s="482"/>
      <c r="I133" s="482"/>
      <c r="J133" s="482"/>
      <c r="K133" s="482"/>
      <c r="L133" s="482"/>
      <c r="M133" s="482"/>
    </row>
    <row r="134" spans="1:13" ht="15.75">
      <c r="A134" s="482"/>
      <c r="B134" s="482"/>
      <c r="C134" s="482"/>
      <c r="D134" s="482"/>
      <c r="E134" s="482"/>
      <c r="F134" s="482"/>
      <c r="G134" s="482"/>
      <c r="H134" s="482"/>
      <c r="I134" s="482"/>
      <c r="J134" s="482"/>
      <c r="K134" s="482"/>
      <c r="L134" s="482"/>
      <c r="M134" s="482"/>
    </row>
    <row r="135" spans="1:13" ht="15.75">
      <c r="A135" s="482"/>
      <c r="B135" s="482"/>
      <c r="C135" s="482"/>
      <c r="D135" s="482"/>
      <c r="E135" s="482"/>
      <c r="F135" s="482"/>
      <c r="G135" s="482"/>
      <c r="H135" s="482"/>
      <c r="I135" s="482"/>
      <c r="J135" s="482"/>
      <c r="K135" s="482"/>
      <c r="L135" s="482"/>
      <c r="M135" s="482"/>
    </row>
    <row r="136" spans="1:13" ht="15.75">
      <c r="A136" s="482"/>
      <c r="B136" s="482"/>
      <c r="C136" s="482"/>
      <c r="D136" s="482"/>
      <c r="E136" s="482"/>
      <c r="F136" s="482"/>
      <c r="G136" s="482"/>
      <c r="H136" s="482"/>
      <c r="I136" s="482"/>
      <c r="J136" s="482"/>
      <c r="K136" s="482"/>
      <c r="L136" s="482"/>
      <c r="M136" s="482"/>
    </row>
    <row r="137" spans="1:13" ht="15.75">
      <c r="A137" s="482"/>
      <c r="B137" s="482"/>
      <c r="C137" s="482"/>
      <c r="D137" s="482"/>
      <c r="E137" s="482"/>
      <c r="F137" s="482"/>
      <c r="G137" s="482"/>
      <c r="H137" s="482"/>
      <c r="I137" s="482"/>
      <c r="J137" s="482"/>
      <c r="K137" s="482"/>
      <c r="L137" s="482"/>
      <c r="M137" s="482"/>
    </row>
    <row r="138" spans="1:13" ht="15.75">
      <c r="A138" s="482"/>
      <c r="B138" s="482"/>
      <c r="C138" s="482"/>
      <c r="D138" s="482"/>
      <c r="E138" s="482"/>
      <c r="F138" s="482"/>
      <c r="G138" s="482"/>
      <c r="H138" s="482"/>
      <c r="I138" s="482"/>
      <c r="J138" s="482"/>
      <c r="K138" s="482"/>
      <c r="L138" s="482"/>
      <c r="M138" s="482"/>
    </row>
    <row r="139" spans="1:13" ht="15.75">
      <c r="A139" s="482"/>
      <c r="B139" s="482"/>
      <c r="C139" s="482"/>
      <c r="D139" s="482"/>
      <c r="E139" s="482"/>
      <c r="F139" s="482"/>
      <c r="G139" s="482"/>
      <c r="H139" s="482"/>
      <c r="I139" s="482"/>
      <c r="J139" s="482"/>
      <c r="K139" s="482"/>
      <c r="L139" s="482"/>
      <c r="M139" s="482"/>
    </row>
    <row r="140" spans="1:13" ht="15.75">
      <c r="A140" s="482"/>
      <c r="B140" s="482"/>
      <c r="C140" s="482"/>
      <c r="D140" s="482"/>
      <c r="E140" s="482"/>
      <c r="F140" s="482"/>
      <c r="G140" s="482"/>
      <c r="H140" s="482"/>
      <c r="I140" s="482"/>
      <c r="J140" s="482"/>
      <c r="K140" s="482"/>
      <c r="L140" s="482"/>
      <c r="M140" s="482"/>
    </row>
    <row r="141" spans="1:13" ht="15.75">
      <c r="A141" s="482"/>
      <c r="B141" s="482"/>
      <c r="C141" s="482"/>
      <c r="D141" s="482"/>
      <c r="E141" s="482"/>
      <c r="F141" s="482"/>
      <c r="G141" s="482"/>
      <c r="H141" s="482"/>
      <c r="I141" s="482"/>
      <c r="J141" s="482"/>
      <c r="K141" s="482"/>
      <c r="L141" s="482"/>
      <c r="M141" s="482"/>
    </row>
    <row r="142" spans="1:13" ht="15.75">
      <c r="A142" s="482"/>
      <c r="B142" s="482"/>
      <c r="C142" s="482"/>
      <c r="D142" s="482"/>
      <c r="E142" s="482"/>
      <c r="F142" s="482"/>
      <c r="G142" s="482"/>
      <c r="H142" s="482"/>
      <c r="I142" s="482"/>
      <c r="J142" s="482"/>
      <c r="K142" s="482"/>
      <c r="L142" s="482"/>
      <c r="M142" s="482"/>
    </row>
    <row r="143" spans="1:13" ht="15.75">
      <c r="A143" s="482"/>
      <c r="B143" s="482"/>
      <c r="C143" s="482"/>
      <c r="D143" s="482"/>
      <c r="E143" s="482"/>
      <c r="F143" s="482"/>
      <c r="G143" s="482"/>
      <c r="H143" s="482"/>
      <c r="I143" s="482"/>
      <c r="J143" s="482"/>
      <c r="K143" s="482"/>
      <c r="L143" s="482"/>
      <c r="M143" s="482"/>
    </row>
    <row r="144" spans="1:13" ht="16.5" thickBot="1">
      <c r="A144" s="501"/>
      <c r="B144" s="501"/>
      <c r="C144" s="501"/>
      <c r="D144" s="501"/>
      <c r="E144" s="501"/>
      <c r="F144" s="501"/>
      <c r="G144" s="501"/>
      <c r="H144" s="501"/>
      <c r="I144" s="501"/>
      <c r="J144" s="501"/>
      <c r="K144" s="501"/>
      <c r="L144" s="501"/>
      <c r="M144" s="501"/>
    </row>
    <row r="145" spans="1:13" ht="15.75">
      <c r="A145" s="966" t="s">
        <v>496</v>
      </c>
      <c r="B145" s="966"/>
      <c r="C145" s="966"/>
      <c r="D145" s="966"/>
      <c r="E145" s="966"/>
      <c r="F145" s="966"/>
      <c r="G145" s="966"/>
      <c r="H145" s="966"/>
      <c r="I145" s="966"/>
      <c r="J145" s="966"/>
      <c r="K145" s="966"/>
      <c r="L145" s="966"/>
      <c r="M145" s="966"/>
    </row>
    <row r="146" spans="1:13" ht="15.75">
      <c r="A146" s="482"/>
      <c r="B146" s="482"/>
      <c r="C146" s="482"/>
      <c r="D146" s="482"/>
      <c r="E146" s="482"/>
      <c r="F146" s="482"/>
      <c r="G146" s="482"/>
      <c r="H146" s="482"/>
      <c r="I146" s="482"/>
      <c r="J146" s="482"/>
      <c r="K146" s="482"/>
      <c r="L146" s="482"/>
      <c r="M146" s="494"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5" t="s">
        <v>677</v>
      </c>
      <c r="B1" s="1005"/>
      <c r="C1" s="1005"/>
      <c r="D1" s="1005"/>
      <c r="E1" s="1005"/>
      <c r="F1" s="1005"/>
      <c r="G1" s="1005"/>
      <c r="H1" s="1005"/>
      <c r="I1" s="1005"/>
    </row>
    <row r="2" spans="1:9" ht="30">
      <c r="A2" s="994" t="s">
        <v>678</v>
      </c>
      <c r="B2" s="994"/>
      <c r="C2" s="994"/>
      <c r="D2" s="994"/>
      <c r="E2" s="994"/>
      <c r="F2" s="994"/>
      <c r="G2" s="994"/>
      <c r="H2" s="994"/>
      <c r="I2" s="994"/>
    </row>
    <row r="3" spans="1:9" ht="14.25">
      <c r="A3" s="1006"/>
      <c r="B3" s="1006"/>
      <c r="C3" s="1006"/>
      <c r="D3" s="1006"/>
      <c r="E3" s="1006"/>
      <c r="F3" s="1006"/>
      <c r="G3" s="1006"/>
      <c r="H3" s="1006"/>
      <c r="I3" s="1006"/>
    </row>
    <row r="4" spans="1:9" ht="12.75">
      <c r="A4" s="1007"/>
      <c r="B4" s="1007"/>
      <c r="C4" s="1007"/>
      <c r="D4" s="1007"/>
      <c r="E4" s="1007"/>
      <c r="F4" s="1007"/>
      <c r="G4" s="1007"/>
      <c r="H4" s="1007"/>
      <c r="I4" s="1007"/>
    </row>
    <row r="5" spans="1:9" ht="15">
      <c r="A5" s="505" t="s">
        <v>641</v>
      </c>
      <c r="B5" s="1008" t="str">
        <f>(eff_desc)</f>
        <v>GLI-LIPSCOMB COUNTY (2022)</v>
      </c>
      <c r="C5" s="1008"/>
      <c r="D5" s="1004" t="s">
        <v>679</v>
      </c>
      <c r="E5" s="1004"/>
      <c r="F5" s="1004"/>
      <c r="G5" s="1004"/>
      <c r="H5" s="1004"/>
      <c r="I5" s="1004"/>
    </row>
    <row r="6" spans="1:9" ht="15">
      <c r="A6" s="1004" t="s">
        <v>680</v>
      </c>
      <c r="B6" s="1004"/>
      <c r="C6" s="1004"/>
      <c r="D6" s="1004"/>
      <c r="E6" s="1004"/>
      <c r="F6" s="1004"/>
      <c r="G6" s="1009"/>
      <c r="H6" s="1009"/>
      <c r="I6" s="505" t="s">
        <v>681</v>
      </c>
    </row>
    <row r="7" spans="1:9" ht="15">
      <c r="A7" s="1004" t="s">
        <v>682</v>
      </c>
      <c r="B7" s="1004"/>
      <c r="C7" s="1004"/>
      <c r="D7" s="1004"/>
      <c r="E7" s="1004"/>
      <c r="F7" s="1004"/>
      <c r="G7" s="1004"/>
      <c r="H7" s="1004"/>
      <c r="I7" s="1004"/>
    </row>
    <row r="8" spans="1:9" ht="15">
      <c r="A8" s="1004" t="s">
        <v>683</v>
      </c>
      <c r="B8" s="1004"/>
      <c r="C8" s="1004"/>
      <c r="D8" s="1004"/>
      <c r="E8" s="1004"/>
      <c r="F8" s="1004"/>
      <c r="G8" s="1004"/>
      <c r="H8" s="1004"/>
      <c r="I8" s="1004"/>
    </row>
    <row r="9" spans="1:9" ht="15">
      <c r="A9" s="1004" t="s">
        <v>684</v>
      </c>
      <c r="B9" s="1004"/>
      <c r="C9" s="1004"/>
      <c r="D9" s="1004"/>
      <c r="E9" s="1004"/>
      <c r="F9" s="1004"/>
      <c r="G9" s="1004"/>
      <c r="H9" s="1004"/>
      <c r="I9" s="1004"/>
    </row>
    <row r="10" spans="1:9" ht="15">
      <c r="A10" s="1004" t="s">
        <v>685</v>
      </c>
      <c r="B10" s="1004"/>
      <c r="C10" s="1004"/>
      <c r="D10" s="1004"/>
      <c r="E10" s="1004"/>
      <c r="F10" s="1004"/>
      <c r="G10" s="1004"/>
      <c r="H10" s="1004"/>
      <c r="I10" s="1004"/>
    </row>
    <row r="11" spans="1:9" ht="15">
      <c r="A11" s="1004"/>
      <c r="B11" s="1004"/>
      <c r="C11" s="1004"/>
      <c r="D11" s="1004"/>
      <c r="E11" s="1004"/>
      <c r="F11" s="1004"/>
      <c r="G11" s="1004"/>
      <c r="H11" s="1004"/>
      <c r="I11" s="1004"/>
    </row>
    <row r="12" spans="1:9" ht="15">
      <c r="A12" s="1004" t="s">
        <v>686</v>
      </c>
      <c r="B12" s="1004"/>
      <c r="C12" s="1004"/>
      <c r="D12" s="1004"/>
      <c r="E12" s="1004"/>
      <c r="F12" s="508"/>
      <c r="G12" s="509" t="s">
        <v>687</v>
      </c>
      <c r="H12" s="1009"/>
      <c r="I12" s="1009"/>
    </row>
    <row r="13" spans="1:9" ht="15">
      <c r="A13" s="1004" t="s">
        <v>688</v>
      </c>
      <c r="B13" s="1004"/>
      <c r="C13" s="1004"/>
      <c r="D13" s="1004"/>
      <c r="E13" s="1004"/>
      <c r="F13" s="510"/>
      <c r="G13" s="509" t="s">
        <v>687</v>
      </c>
      <c r="H13" s="1010"/>
      <c r="I13" s="1010"/>
    </row>
    <row r="14" spans="1:9" ht="15">
      <c r="A14" s="1004" t="s">
        <v>689</v>
      </c>
      <c r="B14" s="1004"/>
      <c r="C14" s="1004"/>
      <c r="D14" s="1004"/>
      <c r="E14" s="1004"/>
      <c r="F14" s="1004"/>
      <c r="G14" s="1004"/>
      <c r="H14" s="1004"/>
      <c r="I14" s="1004"/>
    </row>
    <row r="15" spans="1:9" ht="15">
      <c r="A15" s="1004"/>
      <c r="B15" s="1004"/>
      <c r="C15" s="1004"/>
      <c r="D15" s="1004"/>
      <c r="E15" s="1004"/>
      <c r="F15" s="1004"/>
      <c r="G15" s="1004"/>
      <c r="H15" s="1004"/>
      <c r="I15" s="1004"/>
    </row>
    <row r="16" spans="1:9" ht="15">
      <c r="A16" s="505" t="s">
        <v>690</v>
      </c>
      <c r="B16" s="1009"/>
      <c r="C16" s="1009"/>
      <c r="D16" s="1009"/>
      <c r="E16" s="1009"/>
      <c r="F16" s="1009"/>
      <c r="G16" s="1009"/>
      <c r="H16" s="1009"/>
      <c r="I16" s="1009"/>
    </row>
    <row r="17" spans="1:9" ht="15">
      <c r="A17" s="505" t="s">
        <v>691</v>
      </c>
      <c r="B17" s="505"/>
      <c r="C17" s="1010"/>
      <c r="D17" s="1010"/>
      <c r="E17" s="1010"/>
      <c r="F17" s="1010"/>
      <c r="G17" s="1010"/>
      <c r="H17" s="1010"/>
      <c r="I17" s="1010"/>
    </row>
    <row r="18" spans="1:9" ht="15">
      <c r="A18" s="505" t="s">
        <v>692</v>
      </c>
      <c r="B18" s="505"/>
      <c r="C18" s="505"/>
      <c r="D18" s="1010"/>
      <c r="E18" s="1010"/>
      <c r="F18" s="1010"/>
      <c r="G18" s="1010"/>
      <c r="H18" s="1010"/>
      <c r="I18" s="1010"/>
    </row>
    <row r="19" spans="1:9" ht="15">
      <c r="A19" s="505" t="s">
        <v>693</v>
      </c>
      <c r="B19" s="505"/>
      <c r="C19" s="1009"/>
      <c r="D19" s="1009"/>
      <c r="E19" s="1009"/>
      <c r="F19" s="1009"/>
      <c r="G19" s="1009"/>
      <c r="H19" s="1009"/>
      <c r="I19" s="1009"/>
    </row>
    <row r="20" spans="1:9" ht="15">
      <c r="A20" s="1004"/>
      <c r="B20" s="1004"/>
      <c r="C20" s="1004"/>
      <c r="D20" s="1004"/>
      <c r="E20" s="1004"/>
      <c r="F20" s="1004"/>
      <c r="G20" s="1004"/>
      <c r="H20" s="1004"/>
      <c r="I20" s="1004"/>
    </row>
    <row r="21" spans="1:9" ht="15">
      <c r="A21" s="1004" t="s">
        <v>694</v>
      </c>
      <c r="B21" s="1004"/>
      <c r="C21" s="1004"/>
      <c r="D21" s="1004"/>
      <c r="E21" s="1004"/>
      <c r="F21" s="1004"/>
      <c r="G21" s="506">
        <f>SUM(eff_txyr)</f>
        <v>2021</v>
      </c>
      <c r="H21" s="509" t="s">
        <v>695</v>
      </c>
      <c r="I21" s="511" t="s">
        <v>602</v>
      </c>
    </row>
    <row r="22" spans="1:9" ht="15">
      <c r="A22" s="1004"/>
      <c r="B22" s="1004"/>
      <c r="C22" s="1004"/>
      <c r="D22" s="1004"/>
      <c r="E22" s="1004"/>
      <c r="F22" s="1004"/>
      <c r="G22" s="1004"/>
      <c r="H22" s="1004"/>
      <c r="I22" s="1004"/>
    </row>
    <row r="23" spans="1:9" ht="15">
      <c r="A23" s="1004" t="s">
        <v>696</v>
      </c>
      <c r="B23" s="1004"/>
      <c r="C23" s="1004"/>
      <c r="D23" s="1004"/>
      <c r="E23" s="1004"/>
      <c r="F23" s="1004"/>
      <c r="G23" s="1004"/>
      <c r="H23" s="1011" t="s">
        <v>602</v>
      </c>
      <c r="I23" s="1011"/>
    </row>
    <row r="24" spans="1:9" ht="15">
      <c r="A24" s="505" t="s">
        <v>697</v>
      </c>
      <c r="B24" s="505"/>
      <c r="C24" s="505"/>
      <c r="D24" s="505"/>
      <c r="E24" s="505"/>
      <c r="F24" s="505"/>
      <c r="G24" s="505"/>
      <c r="H24" s="1012" t="s">
        <v>602</v>
      </c>
      <c r="I24" s="1012"/>
    </row>
    <row r="25" spans="1:9" ht="15">
      <c r="A25" s="1013"/>
      <c r="B25" s="1013"/>
      <c r="C25" s="1013"/>
      <c r="D25" s="1013"/>
      <c r="E25" s="1013"/>
      <c r="F25" s="1013"/>
      <c r="G25" s="1013"/>
      <c r="H25" s="1013"/>
      <c r="I25" s="1013"/>
    </row>
    <row r="26" spans="1:9" ht="15">
      <c r="A26" s="1014"/>
      <c r="B26" s="1014"/>
      <c r="C26" s="1014"/>
      <c r="D26" s="1014"/>
      <c r="E26" s="1014"/>
      <c r="F26" s="1014"/>
      <c r="G26" s="1014"/>
      <c r="H26" s="1014"/>
      <c r="I26" s="1014"/>
    </row>
    <row r="27" spans="1:9" ht="15">
      <c r="A27" s="1015"/>
      <c r="B27" s="1015"/>
      <c r="C27" s="1015"/>
      <c r="D27" s="1015"/>
      <c r="E27" s="1015"/>
      <c r="F27" s="1015"/>
      <c r="G27" s="1015"/>
      <c r="H27" s="1015"/>
      <c r="I27" s="1015"/>
    </row>
    <row r="28" spans="1:9" ht="15">
      <c r="A28" s="1004" t="s">
        <v>694</v>
      </c>
      <c r="B28" s="1004"/>
      <c r="C28" s="1004"/>
      <c r="D28" s="1004"/>
      <c r="E28" s="1004"/>
      <c r="F28" s="1004"/>
      <c r="G28" s="506">
        <f>SUM(eff_apyr)</f>
        <v>2022</v>
      </c>
      <c r="H28" s="509" t="s">
        <v>698</v>
      </c>
      <c r="I28" s="511" t="s">
        <v>602</v>
      </c>
    </row>
    <row r="29" spans="1:9" ht="15">
      <c r="A29" s="1004" t="s">
        <v>699</v>
      </c>
      <c r="B29" s="1004"/>
      <c r="C29" s="1004"/>
      <c r="D29" s="1004"/>
      <c r="E29" s="1004"/>
      <c r="F29" s="1004"/>
      <c r="G29" s="1011" t="s">
        <v>602</v>
      </c>
      <c r="H29" s="1011"/>
      <c r="I29" s="1011"/>
    </row>
    <row r="30" spans="1:12" ht="15">
      <c r="A30" s="1004" t="s">
        <v>700</v>
      </c>
      <c r="B30" s="1004"/>
      <c r="C30" s="1004"/>
      <c r="D30" s="1004"/>
      <c r="E30" s="1004"/>
      <c r="F30" s="1004"/>
      <c r="G30" s="1004"/>
      <c r="H30" s="1004"/>
      <c r="I30" s="512" t="s">
        <v>602</v>
      </c>
      <c r="L30" s="513"/>
    </row>
    <row r="31" spans="1:9" ht="15">
      <c r="A31" s="1013"/>
      <c r="B31" s="1013"/>
      <c r="C31" s="1013"/>
      <c r="D31" s="1013"/>
      <c r="E31" s="1013"/>
      <c r="F31" s="1013"/>
      <c r="G31" s="1013"/>
      <c r="H31" s="1013"/>
      <c r="I31" s="1013"/>
    </row>
    <row r="32" spans="1:9" ht="15">
      <c r="A32" s="1017"/>
      <c r="B32" s="1017"/>
      <c r="C32" s="1017"/>
      <c r="D32" s="1017"/>
      <c r="E32" s="1017"/>
      <c r="F32" s="1017"/>
      <c r="G32" s="1017"/>
      <c r="H32" s="1017"/>
      <c r="I32" s="1017"/>
    </row>
    <row r="33" spans="1:9" ht="14.25" customHeight="1">
      <c r="A33" s="1004" t="s">
        <v>701</v>
      </c>
      <c r="B33" s="1004"/>
      <c r="C33" s="1004"/>
      <c r="D33" s="1004"/>
      <c r="E33" s="1004"/>
      <c r="F33" s="1004"/>
      <c r="G33" s="511" t="s">
        <v>602</v>
      </c>
      <c r="H33" s="1018" t="s">
        <v>702</v>
      </c>
      <c r="I33" s="1018"/>
    </row>
    <row r="34" spans="1:9" ht="13.5" customHeight="1">
      <c r="A34" s="1004" t="s">
        <v>703</v>
      </c>
      <c r="B34" s="1004"/>
      <c r="C34" s="1004"/>
      <c r="D34" s="1004"/>
      <c r="E34" s="1004"/>
      <c r="F34" s="1004"/>
      <c r="G34" s="1011" t="s">
        <v>602</v>
      </c>
      <c r="H34" s="1011"/>
      <c r="I34" s="1011"/>
    </row>
    <row r="35" spans="1:9" ht="15">
      <c r="A35" s="1004"/>
      <c r="B35" s="1004"/>
      <c r="C35" s="1004"/>
      <c r="D35" s="1004"/>
      <c r="E35" s="1004"/>
      <c r="F35" s="1004"/>
      <c r="G35" s="1004"/>
      <c r="H35" s="1004"/>
      <c r="I35" s="1004"/>
    </row>
    <row r="36" spans="1:9" ht="15" customHeight="1">
      <c r="A36" s="1004" t="s">
        <v>704</v>
      </c>
      <c r="B36" s="1004"/>
      <c r="C36" s="1004"/>
      <c r="D36" s="1004"/>
      <c r="E36" s="1004"/>
      <c r="F36" s="1004"/>
      <c r="G36" s="1004"/>
      <c r="H36" s="1004"/>
      <c r="I36" s="1004"/>
    </row>
    <row r="37" spans="1:9" ht="15">
      <c r="A37" s="1004"/>
      <c r="B37" s="1004"/>
      <c r="C37" s="1004"/>
      <c r="D37" s="1004"/>
      <c r="E37" s="1004"/>
      <c r="F37" s="1004"/>
      <c r="G37" s="1004"/>
      <c r="H37" s="1004"/>
      <c r="I37" s="1004"/>
    </row>
    <row r="38" spans="1:9" ht="15">
      <c r="A38" s="1018" t="s">
        <v>705</v>
      </c>
      <c r="B38" s="1018"/>
      <c r="C38" s="1018"/>
      <c r="D38" s="1018"/>
      <c r="E38" s="1018"/>
      <c r="F38" s="1018"/>
      <c r="G38" s="1018"/>
      <c r="H38" s="1018"/>
      <c r="I38" s="1018"/>
    </row>
    <row r="39" spans="1:9" ht="15">
      <c r="A39" s="1004"/>
      <c r="B39" s="1004"/>
      <c r="C39" s="1004"/>
      <c r="D39" s="1004"/>
      <c r="E39" s="1004"/>
      <c r="F39" s="1004"/>
      <c r="G39" s="1004"/>
      <c r="H39" s="1004"/>
      <c r="I39" s="1004"/>
    </row>
    <row r="40" spans="1:9" ht="14.25">
      <c r="A40" s="1019" t="s">
        <v>706</v>
      </c>
      <c r="B40" s="1019"/>
      <c r="C40" s="1019"/>
      <c r="D40" s="1019"/>
      <c r="E40" s="1019"/>
      <c r="F40" s="1019"/>
      <c r="G40" s="1019"/>
      <c r="H40" s="1019"/>
      <c r="I40" s="1019"/>
    </row>
    <row r="41" spans="1:9" ht="15">
      <c r="A41" s="505" t="s">
        <v>641</v>
      </c>
      <c r="B41" s="508"/>
      <c r="C41" s="505" t="s">
        <v>707</v>
      </c>
      <c r="D41" s="508"/>
      <c r="E41" s="505" t="s">
        <v>708</v>
      </c>
      <c r="F41" s="508"/>
      <c r="G41" s="509" t="s">
        <v>709</v>
      </c>
      <c r="H41" s="508"/>
      <c r="I41" s="505" t="s">
        <v>710</v>
      </c>
    </row>
    <row r="42" spans="1:9" ht="15">
      <c r="A42" s="1004" t="s">
        <v>711</v>
      </c>
      <c r="B42" s="1004"/>
      <c r="C42" s="1004"/>
      <c r="D42" s="1004"/>
      <c r="E42" s="1004"/>
      <c r="F42" s="1004"/>
      <c r="G42" s="1004"/>
      <c r="H42" s="1004"/>
      <c r="I42" s="1004"/>
    </row>
    <row r="43" spans="1:13" ht="15">
      <c r="A43" s="1004" t="s">
        <v>712</v>
      </c>
      <c r="B43" s="1016"/>
      <c r="C43" s="1016"/>
      <c r="D43" s="1016"/>
      <c r="E43" s="1016"/>
      <c r="F43" s="1016"/>
      <c r="G43" s="1016"/>
      <c r="H43" s="1016"/>
      <c r="I43" s="1016"/>
      <c r="J43" s="233"/>
      <c r="K43" s="233"/>
      <c r="L43" s="233"/>
      <c r="M43" s="233"/>
    </row>
    <row r="44" spans="1:9" ht="15">
      <c r="A44" s="1013"/>
      <c r="B44" s="1013"/>
      <c r="C44" s="1013"/>
      <c r="D44" s="1013"/>
      <c r="E44" s="1013"/>
      <c r="F44" s="1013"/>
      <c r="G44" s="1013"/>
      <c r="H44" s="1013"/>
      <c r="I44" s="1013"/>
    </row>
    <row r="45" spans="1:9" ht="15">
      <c r="A45" s="1017"/>
      <c r="B45" s="1017"/>
      <c r="C45" s="1017"/>
      <c r="D45" s="1017"/>
      <c r="E45" s="1017"/>
      <c r="F45" s="1017"/>
      <c r="G45" s="1017"/>
      <c r="H45" s="1017"/>
      <c r="I45" s="1017"/>
    </row>
    <row r="46" spans="1:9" ht="15">
      <c r="A46" s="1004" t="s">
        <v>713</v>
      </c>
      <c r="B46" s="1004"/>
      <c r="C46" s="1004"/>
      <c r="D46" s="1004"/>
      <c r="E46" s="1004"/>
      <c r="F46" s="1004"/>
      <c r="G46" s="1004"/>
      <c r="H46" s="1004"/>
      <c r="I46" s="1004"/>
    </row>
    <row r="47" spans="1:9" ht="15">
      <c r="A47" s="1004"/>
      <c r="B47" s="1004"/>
      <c r="C47" s="1004"/>
      <c r="D47" s="1004"/>
      <c r="E47" s="1004"/>
      <c r="F47" s="1004"/>
      <c r="G47" s="1004"/>
      <c r="H47" s="1004"/>
      <c r="I47" s="1004"/>
    </row>
    <row r="48" spans="1:9" ht="15">
      <c r="A48" s="1004" t="s">
        <v>714</v>
      </c>
      <c r="B48" s="1004"/>
      <c r="C48" s="1004"/>
      <c r="D48" s="1004"/>
      <c r="E48" s="1004"/>
      <c r="F48" s="1004"/>
      <c r="G48" s="1004"/>
      <c r="H48" s="1004"/>
      <c r="I48" s="1004"/>
    </row>
    <row r="49" spans="1:9" ht="15">
      <c r="A49" s="1004" t="s">
        <v>715</v>
      </c>
      <c r="B49" s="1004"/>
      <c r="C49" s="1004"/>
      <c r="D49" s="1004"/>
      <c r="E49" s="1004"/>
      <c r="F49" s="1004"/>
      <c r="G49" s="1004"/>
      <c r="H49" s="1004"/>
      <c r="I49" s="1004"/>
    </row>
    <row r="50" spans="1:9" ht="15">
      <c r="A50" s="1020" t="s">
        <v>716</v>
      </c>
      <c r="B50" s="1020"/>
      <c r="C50" s="1020"/>
      <c r="D50" s="1020"/>
      <c r="E50" s="1020"/>
      <c r="F50" s="1020"/>
      <c r="G50" s="1020"/>
      <c r="H50" s="1020"/>
      <c r="I50" s="1020"/>
    </row>
    <row r="51" spans="1:9" ht="14.25">
      <c r="A51" s="1021" t="s">
        <v>717</v>
      </c>
      <c r="B51" s="1021"/>
      <c r="C51" s="1021"/>
      <c r="D51" s="1021"/>
      <c r="E51" s="1021"/>
      <c r="F51" s="1021"/>
      <c r="G51" s="1021"/>
      <c r="H51" s="1021"/>
      <c r="I51" s="1021"/>
    </row>
    <row r="52" spans="1:9" ht="15">
      <c r="A52" s="1020" t="s">
        <v>718</v>
      </c>
      <c r="B52" s="1020"/>
      <c r="C52" s="1020"/>
      <c r="D52" s="1020"/>
      <c r="E52" s="1020"/>
      <c r="F52" s="1020"/>
      <c r="G52" s="1020"/>
      <c r="H52" s="1020"/>
      <c r="I52" s="1020"/>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2022-08-05T19:27:27Z</cp:lastPrinted>
  <dcterms:created xsi:type="dcterms:W3CDTF">2014-05-28T09:15:51Z</dcterms:created>
  <dcterms:modified xsi:type="dcterms:W3CDTF">2022-08-16T14:57:53Z</dcterms:modified>
  <cp:category/>
  <cp:version/>
  <cp:contentType/>
  <cp:contentStatus/>
</cp:coreProperties>
</file>